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nk Details by Month" sheetId="1" r:id="rId4"/>
    <sheet state="visible" name="Credit Card by Month" sheetId="2" r:id="rId5"/>
    <sheet state="visible" name="Income Statement by Month" sheetId="3" r:id="rId6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Insert beginning bank balance here!!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1">
      <text>
        <t xml:space="preserve">Insert beginning bank balance here!!</t>
      </text>
    </comment>
  </commentList>
</comments>
</file>

<file path=xl/sharedStrings.xml><?xml version="1.0" encoding="utf-8"?>
<sst xmlns="http://schemas.openxmlformats.org/spreadsheetml/2006/main" count="136" uniqueCount="57">
  <si>
    <t>Bank Balance:</t>
  </si>
  <si>
    <t>formulas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</si>
  <si>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</si>
  <si>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</si>
  <si>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</si>
  <si>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</si>
  <si>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</si>
  <si>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</si>
  <si>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</si>
  <si>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</si>
  <si>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</si>
  <si>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</si>
  <si>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</si>
  <si>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</si>
  <si>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</si>
  <si>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Beginning Bank Balance</t>
  </si>
  <si>
    <t>Deposits</t>
  </si>
  <si>
    <t>Income</t>
  </si>
  <si>
    <t>Other Income</t>
  </si>
  <si>
    <t>Interest Income</t>
  </si>
  <si>
    <t>Owner Contributions</t>
  </si>
  <si>
    <t>(Insert new category here)</t>
  </si>
  <si>
    <t>Total Deposits</t>
  </si>
  <si>
    <t>Debits/Checks/Withdrawals</t>
  </si>
  <si>
    <t>Advertising &amp; Marketing</t>
  </si>
  <si>
    <t>Bank Service Charge</t>
  </si>
  <si>
    <t>Car &amp; Truck Expenses</t>
  </si>
  <si>
    <t>Contract Labor</t>
  </si>
  <si>
    <t>Insurance</t>
  </si>
  <si>
    <t>Interest Expense</t>
  </si>
  <si>
    <t>Legal &amp; Professional</t>
  </si>
  <si>
    <t>Meals</t>
  </si>
  <si>
    <t>Office Expense</t>
  </si>
  <si>
    <t>Other Bus Expense</t>
  </si>
  <si>
    <t>Rent</t>
  </si>
  <si>
    <t>Repairs &amp; Maintenance</t>
  </si>
  <si>
    <t>Supplies</t>
  </si>
  <si>
    <t>Taxes &amp; Licenses</t>
  </si>
  <si>
    <t>Travel</t>
  </si>
  <si>
    <t>Utilities</t>
  </si>
  <si>
    <t>Wages</t>
  </si>
  <si>
    <t>Withdrawals - Owner</t>
  </si>
  <si>
    <t>Ask my Accountant</t>
  </si>
  <si>
    <t>Credit Card Payments</t>
  </si>
  <si>
    <t>Total Debits/Checks/Withdrawals</t>
  </si>
  <si>
    <t>Net Cash In/(Out)</t>
  </si>
  <si>
    <t>Credit Card Balance:</t>
  </si>
  <si>
    <t>Beginning Balance</t>
  </si>
  <si>
    <t>Payments</t>
  </si>
  <si>
    <t>Total Payments</t>
  </si>
  <si>
    <t>Credit Card Charges / Purchases</t>
  </si>
  <si>
    <t>Total Purchases</t>
  </si>
  <si>
    <t>Revenue</t>
  </si>
  <si>
    <t>Total Revenue</t>
  </si>
  <si>
    <t>Expenses</t>
  </si>
  <si>
    <t>Total Expenses</t>
  </si>
  <si>
    <t>Net Income (Loss)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</si>
</sst>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(#,##0.00)"/>
  </numFmts>
  <fonts count="5">
    <font>
      <sz val="10.0"/>
      <color rgb="FF000000"/>
      <name val="Arial"/>
      <scheme val="minor"/>
    </font>
    <font>
      <b/>
      <sz val="11.0"/>
      <color rgb="FF000000"/>
      <name val="Calibri"/>
    </font>
    <font>
      <sz val="11.0"/>
      <color rgb="FF000000"/>
      <name val="Calibri"/>
    </font>
    <font>
      <color theme="1"/>
      <name val="Arial"/>
      <scheme val="minor"/>
    </font>
    <font>
      <i/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B6D7A8"/>
        <bgColor rgb="FFB6D7A8"/>
      </patternFill>
    </fill>
    <fill>
      <patternFill patternType="solid">
        <fgColor rgb="FFFFF2CC"/>
        <bgColor rgb="FFFFF2CC"/>
      </patternFill>
    </fill>
  </fills>
  <borders count="4">
    <border/>
    <border>
      <bottom style="thin">
        <color rgb="FF000000"/>
      </bottom>
    </border>
    <border>
      <top style="thin">
        <color rgb="FF000000"/>
      </top>
    </border>
    <border>
      <bottom style="double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0"/>
    </xf>
    <xf borderId="0" fillId="3" fontId="1" numFmtId="4" xfId="0" applyAlignment="1" applyFill="1" applyFont="1" applyNumberFormat="1">
      <alignment readingOrder="0" shrinkToFit="0" vertical="bottom" wrapText="0"/>
    </xf>
    <xf borderId="0" fillId="0" fontId="2" numFmtId="0" xfId="0" applyAlignment="1" applyFont="1">
      <alignment shrinkToFit="0" vertical="bottom" wrapText="0"/>
    </xf>
    <xf borderId="0" fillId="3" fontId="2" numFmtId="0" xfId="0" applyAlignment="1" applyFont="1">
      <alignment readingOrder="0" shrinkToFit="0" vertical="bottom" wrapText="0"/>
    </xf>
    <xf borderId="0" fillId="0" fontId="2" numFmtId="0" xfId="0" applyAlignment="1" applyFont="1">
      <alignment horizontal="center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2" fontId="2" numFmtId="0" xfId="0" applyAlignment="1" applyFont="1">
      <alignment horizontal="center" readingOrder="0" shrinkToFit="0" vertical="bottom" wrapText="0"/>
    </xf>
    <xf borderId="0" fillId="0" fontId="3" numFmtId="0" xfId="0" applyAlignment="1" applyFont="1">
      <alignment horizontal="center"/>
    </xf>
    <xf borderId="0" fillId="0" fontId="2" numFmtId="0" xfId="0" applyAlignment="1" applyFont="1">
      <alignment readingOrder="0" shrinkToFit="0" vertical="bottom" wrapText="0"/>
    </xf>
    <xf borderId="0" fillId="0" fontId="2" numFmtId="4" xfId="0" applyAlignment="1" applyFont="1" applyNumberFormat="1">
      <alignment readingOrder="0" shrinkToFit="0" vertical="bottom" wrapText="0"/>
    </xf>
    <xf borderId="0" fillId="0" fontId="2" numFmtId="4" xfId="0" applyAlignment="1" applyFont="1" applyNumberFormat="1">
      <alignment shrinkToFit="0" vertical="bottom" wrapText="0"/>
    </xf>
    <xf borderId="0" fillId="3" fontId="2" numFmtId="4" xfId="0" applyAlignment="1" applyFont="1" applyNumberFormat="1">
      <alignment readingOrder="0" shrinkToFit="0" vertical="bottom" wrapText="0"/>
    </xf>
    <xf borderId="0" fillId="0" fontId="4" numFmtId="0" xfId="0" applyAlignment="1" applyFont="1">
      <alignment horizontal="left" readingOrder="0" shrinkToFit="0" vertical="bottom" wrapText="0"/>
    </xf>
    <xf borderId="1" fillId="0" fontId="2" numFmtId="4" xfId="0" applyAlignment="1" applyBorder="1" applyFont="1" applyNumberFormat="1">
      <alignment shrinkToFit="0" vertical="bottom" wrapText="0"/>
    </xf>
    <xf borderId="1" fillId="3" fontId="2" numFmtId="4" xfId="0" applyAlignment="1" applyBorder="1" applyFont="1" applyNumberFormat="1">
      <alignment readingOrder="0" shrinkToFit="0" vertical="bottom" wrapText="0"/>
    </xf>
    <xf borderId="0" fillId="0" fontId="1" numFmtId="0" xfId="0" applyAlignment="1" applyFont="1">
      <alignment horizontal="left" readingOrder="0" shrinkToFit="0" vertical="bottom" wrapText="0"/>
    </xf>
    <xf borderId="2" fillId="0" fontId="2" numFmtId="0" xfId="0" applyAlignment="1" applyBorder="1" applyFont="1">
      <alignment shrinkToFit="0" vertical="bottom" wrapText="0"/>
    </xf>
    <xf borderId="3" fillId="3" fontId="1" numFmtId="164" xfId="0" applyAlignment="1" applyBorder="1" applyFont="1" applyNumberForma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1" fillId="0" fontId="2" numFmtId="4" xfId="0" applyAlignment="1" applyBorder="1" applyFont="1" applyNumberFormat="1">
      <alignment readingOrder="0" shrinkToFit="0" vertical="bottom" wrapText="0"/>
    </xf>
    <xf borderId="0" fillId="3" fontId="4" numFmtId="0" xfId="0" applyAlignment="1" applyFont="1">
      <alignment horizontal="left" readingOrder="0" shrinkToFit="0" vertical="bottom" wrapText="0"/>
    </xf>
    <xf borderId="1" fillId="3" fontId="1" numFmtId="4" xfId="0" applyAlignment="1" applyBorder="1" applyFont="1" applyNumberFormat="1">
      <alignment readingOrder="0" shrinkToFit="0" vertical="bottom" wrapText="0"/>
    </xf>
    <xf borderId="0" fillId="3" fontId="1" numFmtId="164" xfId="0" applyAlignment="1" applyFont="1" applyNumberForma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6.5"/>
    <col customWidth="1" min="15" max="16" width="4.75"/>
    <col customWidth="1" min="17" max="17" width="18.63"/>
  </cols>
  <sheetData>
    <row r="1">
      <c r="A1" s="1" t="s">
        <v>0</v>
      </c>
      <c r="B1" s="2"/>
      <c r="C1" s="3">
        <f t="shared" ref="C1:M1" si="1">B44</f>
        <v>0</v>
      </c>
      <c r="D1" s="3">
        <f t="shared" si="1"/>
        <v>0</v>
      </c>
      <c r="E1" s="3">
        <f t="shared" si="1"/>
        <v>0</v>
      </c>
      <c r="F1" s="3">
        <f t="shared" si="1"/>
        <v>0</v>
      </c>
      <c r="G1" s="3">
        <f t="shared" si="1"/>
        <v>0</v>
      </c>
      <c r="H1" s="3">
        <f t="shared" si="1"/>
        <v>0</v>
      </c>
      <c r="I1" s="3">
        <f t="shared" si="1"/>
        <v>0</v>
      </c>
      <c r="J1" s="3">
        <f t="shared" si="1"/>
        <v>0</v>
      </c>
      <c r="K1" s="3">
        <f t="shared" si="1"/>
        <v>0</v>
      </c>
      <c r="L1" s="3">
        <f t="shared" si="1"/>
        <v>0</v>
      </c>
      <c r="M1" s="3">
        <f t="shared" si="1"/>
        <v>0</v>
      </c>
      <c r="N1" s="4"/>
      <c r="O1" s="4"/>
      <c r="P1" s="4"/>
      <c r="Q1" s="5" t="s">
        <v>1</v>
      </c>
    </row>
    <row r="2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/>
      <c r="P2" s="6"/>
      <c r="Q2" s="8" t="s">
        <v>15</v>
      </c>
      <c r="R2" s="9"/>
      <c r="S2" s="9"/>
      <c r="T2" s="9"/>
      <c r="U2" s="9"/>
      <c r="V2" s="9"/>
      <c r="W2" s="9"/>
      <c r="X2" s="9"/>
      <c r="Y2" s="9"/>
      <c r="Z2" s="9"/>
    </row>
    <row r="3">
      <c r="A3" s="1" t="s">
        <v>16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4"/>
      <c r="P3" s="4"/>
      <c r="Q3" s="4"/>
    </row>
    <row r="4">
      <c r="A4" s="5" t="s">
        <v>17</v>
      </c>
      <c r="B4" s="11"/>
      <c r="C4" s="11"/>
      <c r="D4" s="12"/>
      <c r="E4" s="12"/>
      <c r="F4" s="12"/>
      <c r="G4" s="12"/>
      <c r="H4" s="11"/>
      <c r="I4" s="12"/>
      <c r="J4" s="12"/>
      <c r="K4" s="12"/>
      <c r="L4" s="12"/>
      <c r="M4" s="11"/>
      <c r="N4" s="13">
        <f t="shared" ref="N4:N9" si="2">SUM(B4:M4)</f>
        <v>0</v>
      </c>
      <c r="O4" s="4"/>
      <c r="P4" s="4"/>
      <c r="Q4" s="4"/>
    </row>
    <row r="5">
      <c r="A5" s="5" t="s">
        <v>18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>
        <f t="shared" si="2"/>
        <v>0</v>
      </c>
      <c r="O5" s="4"/>
      <c r="P5" s="4"/>
      <c r="Q5" s="4"/>
    </row>
    <row r="6">
      <c r="A6" s="5" t="s">
        <v>19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>
        <f t="shared" si="2"/>
        <v>0</v>
      </c>
      <c r="O6" s="4"/>
      <c r="P6" s="4"/>
      <c r="Q6" s="4"/>
    </row>
    <row r="7">
      <c r="A7" s="5" t="s">
        <v>20</v>
      </c>
      <c r="B7" s="12"/>
      <c r="C7" s="11"/>
      <c r="D7" s="12"/>
      <c r="E7" s="12"/>
      <c r="F7" s="12"/>
      <c r="G7" s="12"/>
      <c r="H7" s="12"/>
      <c r="I7" s="12"/>
      <c r="J7" s="12"/>
      <c r="K7" s="12"/>
      <c r="L7" s="12"/>
      <c r="M7" s="12"/>
      <c r="N7" s="13">
        <f t="shared" si="2"/>
        <v>0</v>
      </c>
      <c r="O7" s="4"/>
      <c r="P7" s="4"/>
      <c r="Q7" s="4"/>
    </row>
    <row r="8">
      <c r="A8" s="14" t="s">
        <v>21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>
        <f t="shared" si="2"/>
        <v>0</v>
      </c>
      <c r="O8" s="4"/>
      <c r="P8" s="4"/>
      <c r="Q8" s="4"/>
    </row>
    <row r="9">
      <c r="A9" s="14" t="s">
        <v>21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6">
        <f t="shared" si="2"/>
        <v>0</v>
      </c>
      <c r="O9" s="4"/>
      <c r="P9" s="4"/>
      <c r="Q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>
      <c r="A11" s="17" t="s">
        <v>22</v>
      </c>
      <c r="B11" s="3">
        <f t="shared" ref="B11:N11" si="3">SUM(B4:B9)</f>
        <v>0</v>
      </c>
      <c r="C11" s="3">
        <f t="shared" si="3"/>
        <v>0</v>
      </c>
      <c r="D11" s="3">
        <f t="shared" si="3"/>
        <v>0</v>
      </c>
      <c r="E11" s="3">
        <f t="shared" si="3"/>
        <v>0</v>
      </c>
      <c r="F11" s="3">
        <f t="shared" si="3"/>
        <v>0</v>
      </c>
      <c r="G11" s="3">
        <f t="shared" si="3"/>
        <v>0</v>
      </c>
      <c r="H11" s="3">
        <f t="shared" si="3"/>
        <v>0</v>
      </c>
      <c r="I11" s="3">
        <f t="shared" si="3"/>
        <v>0</v>
      </c>
      <c r="J11" s="3">
        <f t="shared" si="3"/>
        <v>0</v>
      </c>
      <c r="K11" s="3">
        <f t="shared" si="3"/>
        <v>0</v>
      </c>
      <c r="L11" s="3">
        <f t="shared" si="3"/>
        <v>0</v>
      </c>
      <c r="M11" s="3">
        <f t="shared" si="3"/>
        <v>0</v>
      </c>
      <c r="N11" s="3">
        <f t="shared" si="3"/>
        <v>0</v>
      </c>
      <c r="O11" s="4"/>
      <c r="P11" s="4"/>
      <c r="Q11" s="4"/>
    </row>
    <row r="1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>
      <c r="A13" s="1" t="s">
        <v>23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</row>
    <row r="14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</row>
    <row r="15">
      <c r="A15" s="5" t="s">
        <v>24</v>
      </c>
      <c r="B15" s="11"/>
      <c r="C15" s="12"/>
      <c r="D15" s="11"/>
      <c r="E15" s="12"/>
      <c r="F15" s="12"/>
      <c r="G15" s="11"/>
      <c r="H15" s="12"/>
      <c r="I15" s="12"/>
      <c r="J15" s="12"/>
      <c r="K15" s="12"/>
      <c r="L15" s="12"/>
      <c r="M15" s="12"/>
      <c r="N15" s="13">
        <f t="shared" ref="N15:N38" si="4">SUM(B15:M15)</f>
        <v>0</v>
      </c>
      <c r="O15" s="4"/>
      <c r="P15" s="4"/>
      <c r="Q15" s="4"/>
    </row>
    <row r="16">
      <c r="A16" s="5" t="s">
        <v>25</v>
      </c>
      <c r="B16" s="12"/>
      <c r="C16" s="1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4"/>
        <v>0</v>
      </c>
      <c r="O16" s="4"/>
      <c r="P16" s="4"/>
      <c r="Q16" s="4"/>
    </row>
    <row r="17">
      <c r="A17" s="5" t="s">
        <v>26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si="4"/>
        <v>0</v>
      </c>
      <c r="O17" s="4"/>
      <c r="P17" s="4"/>
      <c r="Q17" s="4"/>
    </row>
    <row r="18">
      <c r="A18" s="5" t="s">
        <v>27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>
        <f t="shared" si="4"/>
        <v>0</v>
      </c>
      <c r="O18" s="4"/>
      <c r="P18" s="4"/>
      <c r="Q18" s="4"/>
    </row>
    <row r="19">
      <c r="A19" s="5" t="s">
        <v>28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4"/>
        <v>0</v>
      </c>
      <c r="O19" s="4"/>
      <c r="P19" s="4"/>
      <c r="Q19" s="4"/>
    </row>
    <row r="20">
      <c r="A20" s="5" t="s">
        <v>29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>
        <f t="shared" si="4"/>
        <v>0</v>
      </c>
      <c r="O20" s="4"/>
      <c r="P20" s="4"/>
      <c r="Q20" s="4"/>
    </row>
    <row r="21">
      <c r="A21" s="5" t="s">
        <v>30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 t="shared" si="4"/>
        <v>0</v>
      </c>
      <c r="O21" s="4"/>
      <c r="P21" s="4"/>
      <c r="Q21" s="4"/>
    </row>
    <row r="22">
      <c r="A22" s="5" t="s">
        <v>31</v>
      </c>
      <c r="B22" s="12"/>
      <c r="C22" s="12"/>
      <c r="D22" s="12"/>
      <c r="E22" s="12"/>
      <c r="F22" s="12"/>
      <c r="G22" s="12"/>
      <c r="H22" s="11"/>
      <c r="I22" s="12"/>
      <c r="J22" s="12"/>
      <c r="K22" s="12"/>
      <c r="L22" s="12"/>
      <c r="M22" s="12"/>
      <c r="N22" s="13">
        <f t="shared" si="4"/>
        <v>0</v>
      </c>
      <c r="O22" s="4"/>
      <c r="P22" s="4"/>
      <c r="Q22" s="4"/>
    </row>
    <row r="23">
      <c r="A23" s="5" t="s">
        <v>32</v>
      </c>
      <c r="B23" s="11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 t="shared" si="4"/>
        <v>0</v>
      </c>
      <c r="O23" s="4"/>
      <c r="P23" s="4"/>
      <c r="Q23" s="4"/>
    </row>
    <row r="24">
      <c r="A24" s="5" t="s">
        <v>33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>
        <f t="shared" si="4"/>
        <v>0</v>
      </c>
      <c r="O24" s="4"/>
      <c r="P24" s="4"/>
      <c r="Q24" s="4"/>
    </row>
    <row r="25">
      <c r="A25" s="5" t="s">
        <v>34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>
        <f t="shared" si="4"/>
        <v>0</v>
      </c>
      <c r="O25" s="4"/>
      <c r="P25" s="4"/>
      <c r="Q25" s="4"/>
    </row>
    <row r="26">
      <c r="A26" s="5" t="s">
        <v>35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>
        <f t="shared" si="4"/>
        <v>0</v>
      </c>
      <c r="O26" s="4"/>
      <c r="P26" s="4"/>
      <c r="Q26" s="4"/>
    </row>
    <row r="27">
      <c r="A27" s="5" t="s">
        <v>36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>
        <f t="shared" si="4"/>
        <v>0</v>
      </c>
      <c r="O27" s="4"/>
      <c r="P27" s="4"/>
      <c r="Q27" s="4"/>
    </row>
    <row r="28">
      <c r="A28" s="5" t="s">
        <v>37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>
        <f t="shared" si="4"/>
        <v>0</v>
      </c>
      <c r="O28" s="4"/>
      <c r="P28" s="4"/>
      <c r="Q28" s="4"/>
    </row>
    <row r="29">
      <c r="A29" s="5" t="s">
        <v>38</v>
      </c>
      <c r="B29" s="11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4"/>
        <v>0</v>
      </c>
      <c r="O29" s="4"/>
      <c r="P29" s="4"/>
      <c r="Q29" s="4"/>
    </row>
    <row r="30">
      <c r="A30" s="5" t="s">
        <v>39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>
        <f t="shared" si="4"/>
        <v>0</v>
      </c>
      <c r="O30" s="4"/>
      <c r="P30" s="4"/>
      <c r="Q30" s="4"/>
    </row>
    <row r="31">
      <c r="A31" s="5" t="s">
        <v>40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3">
        <f t="shared" si="4"/>
        <v>0</v>
      </c>
      <c r="O31" s="4"/>
      <c r="P31" s="4"/>
      <c r="Q31" s="4"/>
    </row>
    <row r="32">
      <c r="A32" s="5" t="s">
        <v>41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3">
        <f t="shared" si="4"/>
        <v>0</v>
      </c>
      <c r="O32" s="4"/>
      <c r="P32" s="4"/>
      <c r="Q32" s="4"/>
    </row>
    <row r="33">
      <c r="A33" s="5" t="s">
        <v>42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3">
        <f t="shared" si="4"/>
        <v>0</v>
      </c>
      <c r="O33" s="4"/>
      <c r="P33" s="4"/>
      <c r="Q33" s="4"/>
    </row>
    <row r="34">
      <c r="A34" s="5" t="s">
        <v>43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3">
        <f t="shared" si="4"/>
        <v>0</v>
      </c>
      <c r="O34" s="4"/>
      <c r="P34" s="4"/>
      <c r="Q34" s="4"/>
    </row>
    <row r="35">
      <c r="A35" s="14" t="s">
        <v>21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3">
        <f t="shared" si="4"/>
        <v>0</v>
      </c>
      <c r="O35" s="4"/>
      <c r="P35" s="4"/>
      <c r="Q35" s="4"/>
    </row>
    <row r="36">
      <c r="A36" s="14" t="s">
        <v>21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3">
        <f t="shared" si="4"/>
        <v>0</v>
      </c>
      <c r="O36" s="4"/>
      <c r="P36" s="4"/>
      <c r="Q36" s="4"/>
    </row>
    <row r="37">
      <c r="A37" s="14" t="s">
        <v>21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3">
        <f t="shared" si="4"/>
        <v>0</v>
      </c>
      <c r="O37" s="4"/>
      <c r="P37" s="4"/>
      <c r="Q37" s="4"/>
    </row>
    <row r="38">
      <c r="A38" s="14" t="s">
        <v>21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6">
        <f t="shared" si="4"/>
        <v>0</v>
      </c>
      <c r="O38" s="4"/>
      <c r="P38" s="4"/>
      <c r="Q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>
      <c r="A40" s="17" t="s">
        <v>44</v>
      </c>
      <c r="B40" s="3">
        <f t="shared" ref="B40:N40" si="5">SUM(B15:B38)</f>
        <v>0</v>
      </c>
      <c r="C40" s="3">
        <f t="shared" si="5"/>
        <v>0</v>
      </c>
      <c r="D40" s="3">
        <f t="shared" si="5"/>
        <v>0</v>
      </c>
      <c r="E40" s="3">
        <f t="shared" si="5"/>
        <v>0</v>
      </c>
      <c r="F40" s="3">
        <f t="shared" si="5"/>
        <v>0</v>
      </c>
      <c r="G40" s="3">
        <f t="shared" si="5"/>
        <v>0</v>
      </c>
      <c r="H40" s="3">
        <f t="shared" si="5"/>
        <v>0</v>
      </c>
      <c r="I40" s="3">
        <f t="shared" si="5"/>
        <v>0</v>
      </c>
      <c r="J40" s="3">
        <f t="shared" si="5"/>
        <v>0</v>
      </c>
      <c r="K40" s="3">
        <f t="shared" si="5"/>
        <v>0</v>
      </c>
      <c r="L40" s="3">
        <f t="shared" si="5"/>
        <v>0</v>
      </c>
      <c r="M40" s="3">
        <f t="shared" si="5"/>
        <v>0</v>
      </c>
      <c r="N40" s="3">
        <f t="shared" si="5"/>
        <v>0</v>
      </c>
      <c r="O40" s="4"/>
      <c r="P40" s="4"/>
      <c r="Q40" s="4"/>
    </row>
    <row r="41">
      <c r="A41" s="4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4"/>
      <c r="P41" s="4"/>
      <c r="Q41" s="4"/>
    </row>
    <row r="42">
      <c r="A42" s="1" t="s">
        <v>45</v>
      </c>
      <c r="B42" s="19">
        <f t="shared" ref="B42:N42" si="6">B11-B40</f>
        <v>0</v>
      </c>
      <c r="C42" s="19">
        <f t="shared" si="6"/>
        <v>0</v>
      </c>
      <c r="D42" s="19">
        <f t="shared" si="6"/>
        <v>0</v>
      </c>
      <c r="E42" s="19">
        <f t="shared" si="6"/>
        <v>0</v>
      </c>
      <c r="F42" s="19">
        <f t="shared" si="6"/>
        <v>0</v>
      </c>
      <c r="G42" s="19">
        <f t="shared" si="6"/>
        <v>0</v>
      </c>
      <c r="H42" s="19">
        <f t="shared" si="6"/>
        <v>0</v>
      </c>
      <c r="I42" s="19">
        <f t="shared" si="6"/>
        <v>0</v>
      </c>
      <c r="J42" s="19">
        <f t="shared" si="6"/>
        <v>0</v>
      </c>
      <c r="K42" s="19">
        <f t="shared" si="6"/>
        <v>0</v>
      </c>
      <c r="L42" s="19">
        <f t="shared" si="6"/>
        <v>0</v>
      </c>
      <c r="M42" s="19">
        <f t="shared" si="6"/>
        <v>0</v>
      </c>
      <c r="N42" s="19">
        <f t="shared" si="6"/>
        <v>0</v>
      </c>
      <c r="O42" s="4"/>
      <c r="P42" s="4"/>
      <c r="Q42" s="4"/>
    </row>
    <row r="43">
      <c r="A43" s="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4"/>
      <c r="P43" s="4"/>
      <c r="Q43" s="4"/>
    </row>
    <row r="44">
      <c r="A44" s="1" t="s">
        <v>0</v>
      </c>
      <c r="B44" s="3">
        <f t="shared" ref="B44:M44" si="7">B1+B11-B40</f>
        <v>0</v>
      </c>
      <c r="C44" s="3">
        <f t="shared" si="7"/>
        <v>0</v>
      </c>
      <c r="D44" s="3">
        <f t="shared" si="7"/>
        <v>0</v>
      </c>
      <c r="E44" s="3">
        <f t="shared" si="7"/>
        <v>0</v>
      </c>
      <c r="F44" s="3">
        <f t="shared" si="7"/>
        <v>0</v>
      </c>
      <c r="G44" s="3">
        <f t="shared" si="7"/>
        <v>0</v>
      </c>
      <c r="H44" s="3">
        <f t="shared" si="7"/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>
        <f t="shared" si="7"/>
        <v>0</v>
      </c>
      <c r="M44" s="3">
        <f t="shared" si="7"/>
        <v>0</v>
      </c>
      <c r="N44" s="20"/>
      <c r="O44" s="4"/>
      <c r="P44" s="4"/>
      <c r="Q44" s="4"/>
    </row>
  </sheetData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1" max="1" width="26.5"/>
    <col customWidth="1" min="15" max="16" width="4.75"/>
    <col customWidth="1" min="17" max="17" width="18.63"/>
  </cols>
  <sheetData>
    <row r="1">
      <c r="A1" s="1" t="s">
        <v>46</v>
      </c>
      <c r="B1" s="2"/>
      <c r="C1" s="3">
        <f t="shared" ref="C1:M1" si="1">B35</f>
        <v>0</v>
      </c>
      <c r="D1" s="3">
        <f t="shared" si="1"/>
        <v>0</v>
      </c>
      <c r="E1" s="3">
        <f t="shared" si="1"/>
        <v>0</v>
      </c>
      <c r="F1" s="3">
        <f t="shared" si="1"/>
        <v>0</v>
      </c>
      <c r="G1" s="3">
        <f t="shared" si="1"/>
        <v>0</v>
      </c>
      <c r="H1" s="3">
        <f t="shared" si="1"/>
        <v>0</v>
      </c>
      <c r="I1" s="3">
        <f t="shared" si="1"/>
        <v>0</v>
      </c>
      <c r="J1" s="3">
        <f t="shared" si="1"/>
        <v>0</v>
      </c>
      <c r="K1" s="3">
        <f t="shared" si="1"/>
        <v>0</v>
      </c>
      <c r="L1" s="3">
        <f t="shared" si="1"/>
        <v>0</v>
      </c>
      <c r="M1" s="3">
        <f t="shared" si="1"/>
        <v>0</v>
      </c>
      <c r="N1" s="4"/>
      <c r="O1" s="4"/>
      <c r="P1" s="4"/>
      <c r="Q1" s="5" t="s">
        <v>1</v>
      </c>
    </row>
    <row r="2">
      <c r="A2" s="6"/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6"/>
      <c r="P2" s="6"/>
      <c r="Q2" s="8" t="s">
        <v>47</v>
      </c>
      <c r="R2" s="9"/>
      <c r="S2" s="9"/>
      <c r="T2" s="9"/>
      <c r="U2" s="9"/>
      <c r="V2" s="9"/>
      <c r="W2" s="9"/>
      <c r="X2" s="9"/>
      <c r="Y2" s="9"/>
      <c r="Z2" s="9"/>
    </row>
    <row r="3">
      <c r="A3" s="1" t="s">
        <v>48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10"/>
      <c r="O3" s="4"/>
      <c r="P3" s="4"/>
      <c r="Q3" s="4"/>
    </row>
    <row r="4">
      <c r="A4" s="5" t="s">
        <v>43</v>
      </c>
      <c r="B4" s="2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6">
        <f>SUM(B4:M4)</f>
        <v>0</v>
      </c>
      <c r="O4" s="4"/>
      <c r="P4" s="4"/>
      <c r="Q4" s="4"/>
    </row>
    <row r="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>
      <c r="A6" s="17" t="s">
        <v>49</v>
      </c>
      <c r="B6" s="3">
        <f t="shared" ref="B6:N6" si="2">SUM(B4)</f>
        <v>0</v>
      </c>
      <c r="C6" s="3">
        <f t="shared" si="2"/>
        <v>0</v>
      </c>
      <c r="D6" s="3">
        <f t="shared" si="2"/>
        <v>0</v>
      </c>
      <c r="E6" s="3">
        <f t="shared" si="2"/>
        <v>0</v>
      </c>
      <c r="F6" s="3">
        <f t="shared" si="2"/>
        <v>0</v>
      </c>
      <c r="G6" s="3">
        <f t="shared" si="2"/>
        <v>0</v>
      </c>
      <c r="H6" s="3">
        <f t="shared" si="2"/>
        <v>0</v>
      </c>
      <c r="I6" s="3">
        <f t="shared" si="2"/>
        <v>0</v>
      </c>
      <c r="J6" s="3">
        <f t="shared" si="2"/>
        <v>0</v>
      </c>
      <c r="K6" s="3">
        <f t="shared" si="2"/>
        <v>0</v>
      </c>
      <c r="L6" s="3">
        <f t="shared" si="2"/>
        <v>0</v>
      </c>
      <c r="M6" s="3">
        <f t="shared" si="2"/>
        <v>0</v>
      </c>
      <c r="N6" s="3">
        <f t="shared" si="2"/>
        <v>0</v>
      </c>
      <c r="O6" s="4"/>
      <c r="P6" s="4"/>
      <c r="Q6" s="4"/>
    </row>
    <row r="7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>
      <c r="A8" s="1" t="s">
        <v>50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>
      <c r="A10" s="5" t="s">
        <v>24</v>
      </c>
      <c r="B10" s="11"/>
      <c r="C10" s="11"/>
      <c r="D10" s="11"/>
      <c r="E10" s="12"/>
      <c r="F10" s="11"/>
      <c r="G10" s="12"/>
      <c r="H10" s="12"/>
      <c r="I10" s="12"/>
      <c r="J10" s="12"/>
      <c r="K10" s="12"/>
      <c r="L10" s="11"/>
      <c r="M10" s="12"/>
      <c r="N10" s="13">
        <f t="shared" ref="N10:N31" si="3">SUM(B10:M10)</f>
        <v>0</v>
      </c>
      <c r="O10" s="4"/>
      <c r="P10" s="4"/>
      <c r="Q10" s="4"/>
    </row>
    <row r="11">
      <c r="A11" s="5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>
        <f t="shared" si="3"/>
        <v>0</v>
      </c>
      <c r="O11" s="4"/>
      <c r="P11" s="4"/>
      <c r="Q11" s="4"/>
    </row>
    <row r="12">
      <c r="A12" s="5" t="s">
        <v>26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>
        <f t="shared" si="3"/>
        <v>0</v>
      </c>
      <c r="O12" s="4"/>
      <c r="P12" s="4"/>
      <c r="Q12" s="4"/>
    </row>
    <row r="13">
      <c r="A13" s="5" t="s">
        <v>27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>
        <f t="shared" si="3"/>
        <v>0</v>
      </c>
      <c r="O13" s="4"/>
      <c r="P13" s="4"/>
      <c r="Q13" s="4"/>
    </row>
    <row r="14">
      <c r="A14" s="5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1"/>
      <c r="M14" s="12"/>
      <c r="N14" s="13">
        <f t="shared" si="3"/>
        <v>0</v>
      </c>
      <c r="O14" s="4"/>
      <c r="P14" s="4"/>
      <c r="Q14" s="4"/>
    </row>
    <row r="15">
      <c r="A15" s="5" t="s">
        <v>29</v>
      </c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3">
        <f t="shared" si="3"/>
        <v>0</v>
      </c>
      <c r="O15" s="4"/>
      <c r="P15" s="4"/>
      <c r="Q15" s="4"/>
    </row>
    <row r="16">
      <c r="A16" s="5" t="s">
        <v>30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3">
        <f t="shared" si="3"/>
        <v>0</v>
      </c>
      <c r="O16" s="4"/>
      <c r="P16" s="4"/>
      <c r="Q16" s="4"/>
    </row>
    <row r="17">
      <c r="A17" s="5" t="s">
        <v>31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3">
        <f t="shared" si="3"/>
        <v>0</v>
      </c>
      <c r="O17" s="4"/>
      <c r="P17" s="4"/>
      <c r="Q17" s="4"/>
    </row>
    <row r="18">
      <c r="A18" s="5" t="s">
        <v>32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3">
        <f t="shared" si="3"/>
        <v>0</v>
      </c>
      <c r="O18" s="4"/>
      <c r="P18" s="4"/>
      <c r="Q18" s="4"/>
    </row>
    <row r="19">
      <c r="A19" s="5" t="s">
        <v>33</v>
      </c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3">
        <f t="shared" si="3"/>
        <v>0</v>
      </c>
      <c r="O19" s="4"/>
      <c r="P19" s="4"/>
      <c r="Q19" s="4"/>
    </row>
    <row r="20">
      <c r="A20" s="5" t="s">
        <v>35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3">
        <f t="shared" si="3"/>
        <v>0</v>
      </c>
      <c r="O20" s="4"/>
      <c r="P20" s="4"/>
      <c r="Q20" s="4"/>
    </row>
    <row r="21">
      <c r="A21" s="5" t="s">
        <v>36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3">
        <f t="shared" si="3"/>
        <v>0</v>
      </c>
      <c r="O21" s="4"/>
      <c r="P21" s="4"/>
      <c r="Q21" s="4"/>
    </row>
    <row r="22">
      <c r="A22" s="5" t="s">
        <v>37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3">
        <f t="shared" si="3"/>
        <v>0</v>
      </c>
      <c r="O22" s="4"/>
      <c r="P22" s="4"/>
      <c r="Q22" s="4"/>
    </row>
    <row r="23">
      <c r="A23" s="5" t="s">
        <v>38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>
        <f t="shared" si="3"/>
        <v>0</v>
      </c>
      <c r="O23" s="4"/>
      <c r="P23" s="4"/>
      <c r="Q23" s="4"/>
    </row>
    <row r="24">
      <c r="A24" s="5" t="s">
        <v>39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3">
        <f t="shared" si="3"/>
        <v>0</v>
      </c>
      <c r="O24" s="4"/>
      <c r="P24" s="4"/>
      <c r="Q24" s="4"/>
    </row>
    <row r="25">
      <c r="A25" s="5" t="s">
        <v>40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3">
        <f t="shared" si="3"/>
        <v>0</v>
      </c>
      <c r="O25" s="4"/>
      <c r="P25" s="4"/>
      <c r="Q25" s="4"/>
    </row>
    <row r="26">
      <c r="A26" s="5" t="s">
        <v>42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3">
        <f t="shared" si="3"/>
        <v>0</v>
      </c>
      <c r="O26" s="4"/>
      <c r="P26" s="4"/>
      <c r="Q26" s="4"/>
    </row>
    <row r="27">
      <c r="A27" s="14" t="s">
        <v>21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3">
        <f t="shared" si="3"/>
        <v>0</v>
      </c>
      <c r="O27" s="4"/>
      <c r="P27" s="4"/>
      <c r="Q27" s="4"/>
    </row>
    <row r="28">
      <c r="A28" s="14" t="s">
        <v>21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3">
        <f t="shared" si="3"/>
        <v>0</v>
      </c>
      <c r="O28" s="4"/>
      <c r="P28" s="4"/>
      <c r="Q28" s="4"/>
    </row>
    <row r="29">
      <c r="A29" s="14" t="s">
        <v>21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3">
        <f t="shared" si="3"/>
        <v>0</v>
      </c>
      <c r="O29" s="4"/>
      <c r="P29" s="4"/>
      <c r="Q29" s="4"/>
    </row>
    <row r="30">
      <c r="A30" s="14" t="s">
        <v>21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3">
        <f t="shared" si="3"/>
        <v>0</v>
      </c>
      <c r="O30" s="4"/>
      <c r="P30" s="4"/>
      <c r="Q30" s="4"/>
    </row>
    <row r="31">
      <c r="A31" s="14" t="s">
        <v>21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6">
        <f t="shared" si="3"/>
        <v>0</v>
      </c>
      <c r="O31" s="4"/>
      <c r="P31" s="4"/>
      <c r="Q31" s="4"/>
    </row>
    <row r="32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</row>
    <row r="33">
      <c r="A33" s="17" t="s">
        <v>51</v>
      </c>
      <c r="B33" s="3">
        <f t="shared" ref="B33:N33" si="4">SUM(B10:B31)</f>
        <v>0</v>
      </c>
      <c r="C33" s="3">
        <f t="shared" si="4"/>
        <v>0</v>
      </c>
      <c r="D33" s="3">
        <f t="shared" si="4"/>
        <v>0</v>
      </c>
      <c r="E33" s="3">
        <f t="shared" si="4"/>
        <v>0</v>
      </c>
      <c r="F33" s="3">
        <f t="shared" si="4"/>
        <v>0</v>
      </c>
      <c r="G33" s="3">
        <f t="shared" si="4"/>
        <v>0</v>
      </c>
      <c r="H33" s="3">
        <f t="shared" si="4"/>
        <v>0</v>
      </c>
      <c r="I33" s="3">
        <f t="shared" si="4"/>
        <v>0</v>
      </c>
      <c r="J33" s="3">
        <f t="shared" si="4"/>
        <v>0</v>
      </c>
      <c r="K33" s="3">
        <f t="shared" si="4"/>
        <v>0</v>
      </c>
      <c r="L33" s="3">
        <f t="shared" si="4"/>
        <v>0</v>
      </c>
      <c r="M33" s="3">
        <f t="shared" si="4"/>
        <v>0</v>
      </c>
      <c r="N33" s="3">
        <f t="shared" si="4"/>
        <v>0</v>
      </c>
      <c r="O33" s="4"/>
      <c r="P33" s="4"/>
      <c r="Q33" s="4"/>
    </row>
    <row r="34">
      <c r="A34" s="4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4"/>
      <c r="P34" s="4"/>
      <c r="Q34" s="4"/>
    </row>
    <row r="35">
      <c r="A35" s="1" t="s">
        <v>46</v>
      </c>
      <c r="B35" s="3">
        <f t="shared" ref="B35:M35" si="5">B1-B6+B33</f>
        <v>0</v>
      </c>
      <c r="C35" s="3">
        <f t="shared" si="5"/>
        <v>0</v>
      </c>
      <c r="D35" s="3">
        <f t="shared" si="5"/>
        <v>0</v>
      </c>
      <c r="E35" s="3">
        <f t="shared" si="5"/>
        <v>0</v>
      </c>
      <c r="F35" s="3">
        <f t="shared" si="5"/>
        <v>0</v>
      </c>
      <c r="G35" s="3">
        <f t="shared" si="5"/>
        <v>0</v>
      </c>
      <c r="H35" s="3">
        <f t="shared" si="5"/>
        <v>0</v>
      </c>
      <c r="I35" s="3">
        <f t="shared" si="5"/>
        <v>0</v>
      </c>
      <c r="J35" s="3">
        <f t="shared" si="5"/>
        <v>0</v>
      </c>
      <c r="K35" s="3">
        <f t="shared" si="5"/>
        <v>0</v>
      </c>
      <c r="L35" s="3">
        <f t="shared" si="5"/>
        <v>0</v>
      </c>
      <c r="M35" s="3">
        <f t="shared" si="5"/>
        <v>0</v>
      </c>
      <c r="N35" s="20"/>
      <c r="O35" s="4"/>
      <c r="P35" s="4"/>
      <c r="Q35" s="4"/>
    </row>
  </sheetData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23.63"/>
  </cols>
  <sheetData>
    <row r="1">
      <c r="A1" s="4"/>
      <c r="B1" s="1" t="s">
        <v>2</v>
      </c>
      <c r="C1" s="7" t="s">
        <v>3</v>
      </c>
      <c r="D1" s="7" t="s">
        <v>4</v>
      </c>
      <c r="E1" s="7" t="s">
        <v>5</v>
      </c>
      <c r="F1" s="7" t="s">
        <v>6</v>
      </c>
      <c r="G1" s="7" t="s">
        <v>7</v>
      </c>
      <c r="H1" s="7" t="s">
        <v>8</v>
      </c>
      <c r="I1" s="7" t="s">
        <v>9</v>
      </c>
      <c r="J1" s="7" t="s">
        <v>10</v>
      </c>
      <c r="K1" s="7" t="s">
        <v>11</v>
      </c>
      <c r="L1" s="7" t="s">
        <v>12</v>
      </c>
      <c r="M1" s="7" t="s">
        <v>13</v>
      </c>
      <c r="N1" s="7" t="s">
        <v>14</v>
      </c>
      <c r="O1" s="4"/>
      <c r="P1" s="4"/>
      <c r="Q1" s="5" t="s">
        <v>1</v>
      </c>
    </row>
    <row r="2">
      <c r="A2" s="1" t="s">
        <v>52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>
      <c r="A3" s="5" t="s">
        <v>17</v>
      </c>
      <c r="B3" s="13" t="str">
        <f>VLOOKUP(A3,'Bank Details by Month'!1:1000,2,0)</f>
        <v/>
      </c>
      <c r="C3" s="13" t="str">
        <f>VLOOKUP(A3,'Bank Details by Month'!1:1000,3,0)</f>
        <v/>
      </c>
      <c r="D3" s="13" t="str">
        <f>VLOOKUP(A3,'Bank Details by Month'!1:1000,4,0)</f>
        <v/>
      </c>
      <c r="E3" s="13" t="str">
        <f>VLOOKUP(A3,'Bank Details by Month'!1:1000,5,0)</f>
        <v/>
      </c>
      <c r="F3" s="13" t="str">
        <f>VLOOKUP(A3,'Bank Details by Month'!1:1000,6,0)</f>
        <v/>
      </c>
      <c r="G3" s="13" t="str">
        <f>VLOOKUP(A3,'Bank Details by Month'!1:1000,7,0)</f>
        <v/>
      </c>
      <c r="H3" s="13" t="str">
        <f>VLOOKUP(A3,'Bank Details by Month'!1:1000,8,0)</f>
        <v/>
      </c>
      <c r="I3" s="13" t="str">
        <f>VLOOKUP(A3,'Bank Details by Month'!1:1000,9,0)</f>
        <v/>
      </c>
      <c r="J3" s="13" t="str">
        <f>VLOOKUP(A3,'Bank Details by Month'!1:1000,10,0)</f>
        <v/>
      </c>
      <c r="K3" s="13" t="str">
        <f>VLOOKUP(A3,'Bank Details by Month'!1:1000,11,0)</f>
        <v/>
      </c>
      <c r="L3" s="13" t="str">
        <f>VLOOKUP(A3,'Bank Details by Month'!1:1000,12,0)</f>
        <v/>
      </c>
      <c r="M3" s="13" t="str">
        <f>VLOOKUP(A3,'Bank Details by Month'!1:1000,13,0)</f>
        <v/>
      </c>
      <c r="N3" s="13">
        <f t="shared" ref="N3:N7" si="1">SUM(B3:M3)</f>
        <v>0</v>
      </c>
      <c r="O3" s="4"/>
      <c r="P3" s="4"/>
      <c r="Q3" s="4"/>
    </row>
    <row r="4">
      <c r="A4" s="5" t="s">
        <v>18</v>
      </c>
      <c r="B4" s="13" t="str">
        <f>VLOOKUP(A4,'Bank Details by Month'!2:1001,2,0)</f>
        <v/>
      </c>
      <c r="C4" s="13" t="str">
        <f>VLOOKUP(A4,'Bank Details by Month'!2:1001,3,0)</f>
        <v/>
      </c>
      <c r="D4" s="13" t="str">
        <f>VLOOKUP(A4,'Bank Details by Month'!2:1001,4,0)</f>
        <v/>
      </c>
      <c r="E4" s="13" t="str">
        <f>VLOOKUP(A4,'Bank Details by Month'!2:1001,5,0)</f>
        <v/>
      </c>
      <c r="F4" s="13" t="str">
        <f>VLOOKUP(A4,'Bank Details by Month'!2:1001,6,0)</f>
        <v/>
      </c>
      <c r="G4" s="13" t="str">
        <f>VLOOKUP(A4,'Bank Details by Month'!2:1001,7,0)</f>
        <v/>
      </c>
      <c r="H4" s="13" t="str">
        <f>VLOOKUP(A4,'Bank Details by Month'!2:1001,8,0)</f>
        <v/>
      </c>
      <c r="I4" s="13" t="str">
        <f>VLOOKUP(A4,'Bank Details by Month'!2:1001,9,0)</f>
        <v/>
      </c>
      <c r="J4" s="13" t="str">
        <f>VLOOKUP(A4,'Bank Details by Month'!2:1001,10,0)</f>
        <v/>
      </c>
      <c r="K4" s="13" t="str">
        <f>VLOOKUP(A4,'Bank Details by Month'!2:1001,11,0)</f>
        <v/>
      </c>
      <c r="L4" s="13" t="str">
        <f>VLOOKUP(A4,'Bank Details by Month'!2:1001,12,0)</f>
        <v/>
      </c>
      <c r="M4" s="13" t="str">
        <f>VLOOKUP(A4,'Bank Details by Month'!2:1001,13,0)</f>
        <v/>
      </c>
      <c r="N4" s="13">
        <f t="shared" si="1"/>
        <v>0</v>
      </c>
      <c r="O4" s="4"/>
      <c r="P4" s="4"/>
      <c r="Q4" s="4"/>
    </row>
    <row r="5">
      <c r="A5" s="5" t="s">
        <v>19</v>
      </c>
      <c r="B5" s="13" t="str">
        <f>VLOOKUP(A5,'Bank Details by Month'!3:1002,2,0)</f>
        <v/>
      </c>
      <c r="C5" s="13" t="str">
        <f>VLOOKUP(A5,'Bank Details by Month'!3:1002,3,0)</f>
        <v/>
      </c>
      <c r="D5" s="13" t="str">
        <f>VLOOKUP(A5,'Bank Details by Month'!3:1002,4,0)</f>
        <v/>
      </c>
      <c r="E5" s="13" t="str">
        <f>VLOOKUP(A5,'Bank Details by Month'!3:1002,5,0)</f>
        <v/>
      </c>
      <c r="F5" s="13" t="str">
        <f>VLOOKUP(A5,'Bank Details by Month'!3:1002,6,0)</f>
        <v/>
      </c>
      <c r="G5" s="13" t="str">
        <f>VLOOKUP(A5,'Bank Details by Month'!3:1002,7,0)</f>
        <v/>
      </c>
      <c r="H5" s="13" t="str">
        <f>VLOOKUP(A5,'Bank Details by Month'!3:1002,8,0)</f>
        <v/>
      </c>
      <c r="I5" s="13" t="str">
        <f>VLOOKUP(A5,'Bank Details by Month'!3:1002,9,0)</f>
        <v/>
      </c>
      <c r="J5" s="13" t="str">
        <f>VLOOKUP(A5,'Bank Details by Month'!3:1002,10,0)</f>
        <v/>
      </c>
      <c r="K5" s="13" t="str">
        <f>VLOOKUP(A5,'Bank Details by Month'!3:1002,11,0)</f>
        <v/>
      </c>
      <c r="L5" s="13" t="str">
        <f>VLOOKUP(A5,'Bank Details by Month'!3:1002,12,0)</f>
        <v/>
      </c>
      <c r="M5" s="13" t="str">
        <f>VLOOKUP(A5,'Bank Details by Month'!3:1002,13,0)</f>
        <v/>
      </c>
      <c r="N5" s="13">
        <f t="shared" si="1"/>
        <v>0</v>
      </c>
      <c r="O5" s="4"/>
      <c r="P5" s="4"/>
      <c r="Q5" s="4"/>
    </row>
    <row r="6">
      <c r="A6" s="22" t="str">
        <f>'Bank Details by Month'!A8</f>
        <v>(Insert new category here)</v>
      </c>
      <c r="B6" s="13" t="str">
        <f>VLOOKUP(A6,'Bank Details by Month'!4:1003,2,0)</f>
        <v/>
      </c>
      <c r="C6" s="13" t="str">
        <f>VLOOKUP(A6,'Bank Details by Month'!4:1003,3,0)</f>
        <v/>
      </c>
      <c r="D6" s="13" t="str">
        <f>VLOOKUP(A6,'Bank Details by Month'!4:1003,4,0)</f>
        <v/>
      </c>
      <c r="E6" s="13" t="str">
        <f>VLOOKUP(A6,'Bank Details by Month'!4:1003,5,0)</f>
        <v/>
      </c>
      <c r="F6" s="13" t="str">
        <f>VLOOKUP(A6,'Bank Details by Month'!4:1003,6,0)</f>
        <v/>
      </c>
      <c r="G6" s="13" t="str">
        <f>VLOOKUP(A6,'Bank Details by Month'!4:1003,7,0)</f>
        <v/>
      </c>
      <c r="H6" s="13" t="str">
        <f>VLOOKUP(A6,'Bank Details by Month'!4:1003,8,0)</f>
        <v/>
      </c>
      <c r="I6" s="13" t="str">
        <f>VLOOKUP(A6,'Bank Details by Month'!4:1003,9,0)</f>
        <v/>
      </c>
      <c r="J6" s="13" t="str">
        <f>VLOOKUP(A6,'Bank Details by Month'!4:1003,10,0)</f>
        <v/>
      </c>
      <c r="K6" s="13" t="str">
        <f>VLOOKUP(A6,'Bank Details by Month'!4:1003,11,0)</f>
        <v/>
      </c>
      <c r="L6" s="13" t="str">
        <f>VLOOKUP(A6,'Bank Details by Month'!4:1003,12,0)</f>
        <v/>
      </c>
      <c r="M6" s="13" t="str">
        <f>VLOOKUP(A6,'Bank Details by Month'!4:1003,13,0)</f>
        <v/>
      </c>
      <c r="N6" s="13">
        <f t="shared" si="1"/>
        <v>0</v>
      </c>
      <c r="O6" s="4"/>
      <c r="P6" s="4"/>
      <c r="Q6" s="4"/>
    </row>
    <row r="7">
      <c r="A7" s="22" t="str">
        <f>'Bank Details by Month'!A9</f>
        <v>(Insert new category here)</v>
      </c>
      <c r="B7" s="16" t="str">
        <f>VLOOKUP(A7,'Bank Details by Month'!5:1004,2,0)</f>
        <v/>
      </c>
      <c r="C7" s="16" t="str">
        <f>VLOOKUP(A7,'Bank Details by Month'!5:1004,3,0)</f>
        <v/>
      </c>
      <c r="D7" s="16" t="str">
        <f>VLOOKUP(A7,'Bank Details by Month'!5:1004,4,0)</f>
        <v/>
      </c>
      <c r="E7" s="16" t="str">
        <f>VLOOKUP(A7,'Bank Details by Month'!5:1004,5,0)</f>
        <v/>
      </c>
      <c r="F7" s="16" t="str">
        <f>VLOOKUP(A7,'Bank Details by Month'!5:1004,6,0)</f>
        <v/>
      </c>
      <c r="G7" s="16" t="str">
        <f>VLOOKUP(A7,'Bank Details by Month'!5:1004,7,0)</f>
        <v/>
      </c>
      <c r="H7" s="16" t="str">
        <f>VLOOKUP(A7,'Bank Details by Month'!5:1004,8,0)</f>
        <v/>
      </c>
      <c r="I7" s="16" t="str">
        <f>VLOOKUP(A7,'Bank Details by Month'!5:1004,9,0)</f>
        <v/>
      </c>
      <c r="J7" s="16" t="str">
        <f>VLOOKUP(A7,'Bank Details by Month'!5:1004,10,0)</f>
        <v/>
      </c>
      <c r="K7" s="16" t="str">
        <f>VLOOKUP(A7,'Bank Details by Month'!5:1004,11,0)</f>
        <v/>
      </c>
      <c r="L7" s="16" t="str">
        <f>VLOOKUP(A7,'Bank Details by Month'!5:1004,12,0)</f>
        <v/>
      </c>
      <c r="M7" s="16" t="str">
        <f>VLOOKUP(A7,'Bank Details by Month'!5:1004,13,0)</f>
        <v/>
      </c>
      <c r="N7" s="16">
        <f t="shared" si="1"/>
        <v>0</v>
      </c>
      <c r="O7" s="4"/>
      <c r="P7" s="4"/>
      <c r="Q7" s="4"/>
    </row>
    <row r="8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>
      <c r="A9" s="17" t="s">
        <v>53</v>
      </c>
      <c r="B9" s="3">
        <f t="shared" ref="B9:N9" si="2">SUM(B3:B7)</f>
        <v>0</v>
      </c>
      <c r="C9" s="3">
        <f t="shared" si="2"/>
        <v>0</v>
      </c>
      <c r="D9" s="3">
        <f t="shared" si="2"/>
        <v>0</v>
      </c>
      <c r="E9" s="3">
        <f t="shared" si="2"/>
        <v>0</v>
      </c>
      <c r="F9" s="3">
        <f t="shared" si="2"/>
        <v>0</v>
      </c>
      <c r="G9" s="3">
        <f t="shared" si="2"/>
        <v>0</v>
      </c>
      <c r="H9" s="3">
        <f t="shared" si="2"/>
        <v>0</v>
      </c>
      <c r="I9" s="3">
        <f t="shared" si="2"/>
        <v>0</v>
      </c>
      <c r="J9" s="3">
        <f t="shared" si="2"/>
        <v>0</v>
      </c>
      <c r="K9" s="3">
        <f t="shared" si="2"/>
        <v>0</v>
      </c>
      <c r="L9" s="3">
        <f t="shared" si="2"/>
        <v>0</v>
      </c>
      <c r="M9" s="3">
        <f t="shared" si="2"/>
        <v>0</v>
      </c>
      <c r="N9" s="3">
        <f t="shared" si="2"/>
        <v>0</v>
      </c>
      <c r="O9" s="4"/>
      <c r="P9" s="4"/>
      <c r="Q9" s="4"/>
    </row>
    <row r="10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>
      <c r="A11" s="1" t="s">
        <v>54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>
      <c r="A12" s="5" t="s">
        <v>24</v>
      </c>
      <c r="B12" s="13">
        <f>VLOOKUP(A12,'Bank Details by Month'!10:1009,2,0)+VLOOKUP(A12,'Credit Card by Month'!1:991,2,0)</f>
        <v>0</v>
      </c>
      <c r="C12" s="13">
        <f>VLOOKUP(A12,'Bank Details by Month'!10:1009,3,0)+vlookup(A12,'Credit Card by Month'!1:991,3,0)</f>
        <v>0</v>
      </c>
      <c r="D12" s="13">
        <f>VLOOKUP(A12,'Bank Details by Month'!10:1009,4,0)+VLOOKUP(A12,'Credit Card by Month'!1:991,4,0)</f>
        <v>0</v>
      </c>
      <c r="E12" s="13">
        <f>VLOOKUP(A12,'Bank Details by Month'!10:1009,5,0)+vlookup(A12,'Credit Card by Month'!1:991,5,0)</f>
        <v>0</v>
      </c>
      <c r="F12" s="13">
        <f>VLOOKUP(A12,'Bank Details by Month'!10:1009,6,0)+vlookup(A12,'Credit Card by Month'!1:991,6,0)</f>
        <v>0</v>
      </c>
      <c r="G12" s="13">
        <f>VLOOKUP(A12,'Bank Details by Month'!10:1009,7,0)+vlookup(A12,'Credit Card by Month'!1:991,7,0)</f>
        <v>0</v>
      </c>
      <c r="H12" s="13">
        <f>VLOOKUP(A12,'Bank Details by Month'!10:1009,8,0)+vlookup(A12,'Credit Card by Month'!1:991,8,0)</f>
        <v>0</v>
      </c>
      <c r="I12" s="13">
        <f>VLOOKUP(A12,'Bank Details by Month'!10:1009,9,0)+vlookup(A12,'Credit Card by Month'!1:991,9,0)</f>
        <v>0</v>
      </c>
      <c r="J12" s="13">
        <f>VLOOKUP(A12,'Bank Details by Month'!10:1009,10,0)+vlookup(A12,'Credit Card by Month'!1:991,10,0)</f>
        <v>0</v>
      </c>
      <c r="K12" s="13">
        <f>VLOOKUP(A12,'Bank Details by Month'!10:1009,11,0)+vlookup(A12,'Credit Card by Month'!1:991,11,0)</f>
        <v>0</v>
      </c>
      <c r="L12" s="13">
        <f>VLOOKUP(A12,'Bank Details by Month'!10:1009,12,0)+vlookup(A12,'Credit Card by Month'!1:991,12,0)</f>
        <v>0</v>
      </c>
      <c r="M12" s="13">
        <f>VLOOKUP(A12,'Bank Details by Month'!10:1009,13,0)+vlookup(A12,'Credit Card by Month'!1:991,13,0)</f>
        <v>0</v>
      </c>
      <c r="N12" s="3">
        <f t="shared" ref="N12:N38" si="3">SUM(B12:M12)</f>
        <v>0</v>
      </c>
      <c r="O12" s="4"/>
      <c r="P12" s="4"/>
      <c r="Q12" s="4"/>
    </row>
    <row r="13">
      <c r="A13" s="5" t="s">
        <v>25</v>
      </c>
      <c r="B13" s="13">
        <f>VLOOKUP(A13,'Bank Details by Month'!11:1010,2,0)+VLOOKUP(A13,'Credit Card by Month'!2:992,2,0)</f>
        <v>0</v>
      </c>
      <c r="C13" s="13">
        <f>VLOOKUP(A13,'Bank Details by Month'!11:1010,3,0)+vlookup(A13,'Credit Card by Month'!2:992,3,0)</f>
        <v>0</v>
      </c>
      <c r="D13" s="13">
        <f>VLOOKUP(A13,'Bank Details by Month'!11:1010,4,0)+VLOOKUP(A13,'Credit Card by Month'!2:992,4,0)</f>
        <v>0</v>
      </c>
      <c r="E13" s="13">
        <f>VLOOKUP(A13,'Bank Details by Month'!11:1010,5,0)+vlookup(A13,'Credit Card by Month'!2:992,5,0)</f>
        <v>0</v>
      </c>
      <c r="F13" s="13">
        <f>VLOOKUP(A13,'Bank Details by Month'!11:1010,6,0)+vlookup(A13,'Credit Card by Month'!2:992,6,0)</f>
        <v>0</v>
      </c>
      <c r="G13" s="13">
        <f>VLOOKUP(A13,'Bank Details by Month'!11:1010,7,0)+vlookup(A13,'Credit Card by Month'!2:992,7,0)</f>
        <v>0</v>
      </c>
      <c r="H13" s="13">
        <f>VLOOKUP(A13,'Bank Details by Month'!11:1010,8,0)+vlookup(A13,'Credit Card by Month'!2:992,8,0)</f>
        <v>0</v>
      </c>
      <c r="I13" s="13">
        <f>VLOOKUP(A13,'Bank Details by Month'!11:1010,9,0)+vlookup(A13,'Credit Card by Month'!2:992,9,0)</f>
        <v>0</v>
      </c>
      <c r="J13" s="13">
        <f>VLOOKUP(A13,'Bank Details by Month'!11:1010,10,0)+vlookup(A13,'Credit Card by Month'!2:992,10,0)</f>
        <v>0</v>
      </c>
      <c r="K13" s="13">
        <f>VLOOKUP(A13,'Bank Details by Month'!11:1010,11,0)+vlookup(A13,'Credit Card by Month'!2:992,11,0)</f>
        <v>0</v>
      </c>
      <c r="L13" s="13">
        <f>VLOOKUP(A13,'Bank Details by Month'!11:1010,12,0)+vlookup(A13,'Credit Card by Month'!2:992,12,0)</f>
        <v>0</v>
      </c>
      <c r="M13" s="13">
        <f>VLOOKUP(A13,'Bank Details by Month'!11:1010,13,0)+vlookup(A13,'Credit Card by Month'!2:992,13,0)</f>
        <v>0</v>
      </c>
      <c r="N13" s="3">
        <f t="shared" si="3"/>
        <v>0</v>
      </c>
      <c r="O13" s="4"/>
      <c r="P13" s="4"/>
      <c r="Q13" s="4"/>
    </row>
    <row r="14">
      <c r="A14" s="5" t="s">
        <v>26</v>
      </c>
      <c r="B14" s="13">
        <f>VLOOKUP(A14,'Bank Details by Month'!12:1011,2,0)+VLOOKUP(A14,'Credit Card by Month'!3:993,2,0)</f>
        <v>0</v>
      </c>
      <c r="C14" s="13">
        <f>VLOOKUP(A14,'Bank Details by Month'!12:1011,3,0)+vlookup(A14,'Credit Card by Month'!3:993,3,0)</f>
        <v>0</v>
      </c>
      <c r="D14" s="13">
        <f>VLOOKUP(A14,'Bank Details by Month'!12:1011,4,0)+VLOOKUP(A14,'Credit Card by Month'!3:993,4,0)</f>
        <v>0</v>
      </c>
      <c r="E14" s="13">
        <f>VLOOKUP(A14,'Bank Details by Month'!12:1011,5,0)+vlookup(A14,'Credit Card by Month'!3:993,5,0)</f>
        <v>0</v>
      </c>
      <c r="F14" s="13">
        <f>VLOOKUP(A14,'Bank Details by Month'!12:1011,6,0)+vlookup(A14,'Credit Card by Month'!3:993,6,0)</f>
        <v>0</v>
      </c>
      <c r="G14" s="13">
        <f>VLOOKUP(A14,'Bank Details by Month'!12:1011,7,0)+vlookup(A14,'Credit Card by Month'!3:993,7,0)</f>
        <v>0</v>
      </c>
      <c r="H14" s="13">
        <f>VLOOKUP(A14,'Bank Details by Month'!12:1011,8,0)+vlookup(A14,'Credit Card by Month'!3:993,8,0)</f>
        <v>0</v>
      </c>
      <c r="I14" s="13">
        <f>VLOOKUP(A14,'Bank Details by Month'!12:1011,9,0)+vlookup(A14,'Credit Card by Month'!3:993,9,0)</f>
        <v>0</v>
      </c>
      <c r="J14" s="13">
        <f>VLOOKUP(A14,'Bank Details by Month'!12:1011,10,0)+vlookup(A14,'Credit Card by Month'!3:993,10,0)</f>
        <v>0</v>
      </c>
      <c r="K14" s="13">
        <f>VLOOKUP(A14,'Bank Details by Month'!12:1011,11,0)+vlookup(A14,'Credit Card by Month'!3:993,11,0)</f>
        <v>0</v>
      </c>
      <c r="L14" s="13">
        <f>VLOOKUP(A14,'Bank Details by Month'!12:1011,12,0)+vlookup(A14,'Credit Card by Month'!3:993,12,0)</f>
        <v>0</v>
      </c>
      <c r="M14" s="13">
        <f>VLOOKUP(A14,'Bank Details by Month'!12:1011,13,0)+vlookup(A14,'Credit Card by Month'!3:993,13,0)</f>
        <v>0</v>
      </c>
      <c r="N14" s="3">
        <f t="shared" si="3"/>
        <v>0</v>
      </c>
      <c r="O14" s="4"/>
      <c r="P14" s="4"/>
      <c r="Q14" s="4"/>
    </row>
    <row r="15">
      <c r="A15" s="5" t="s">
        <v>27</v>
      </c>
      <c r="B15" s="13">
        <f>VLOOKUP(A15,'Bank Details by Month'!13:1012,2,0)+VLOOKUP(A15,'Credit Card by Month'!4:994,2,0)</f>
        <v>0</v>
      </c>
      <c r="C15" s="13">
        <f>VLOOKUP(A15,'Bank Details by Month'!13:1012,3,0)+vlookup(A15,'Credit Card by Month'!4:994,3,0)</f>
        <v>0</v>
      </c>
      <c r="D15" s="13">
        <f>VLOOKUP(A15,'Bank Details by Month'!13:1012,4,0)+VLOOKUP(A15,'Credit Card by Month'!4:994,4,0)</f>
        <v>0</v>
      </c>
      <c r="E15" s="13">
        <f>VLOOKUP(A15,'Bank Details by Month'!13:1012,5,0)+vlookup(A15,'Credit Card by Month'!4:994,5,0)</f>
        <v>0</v>
      </c>
      <c r="F15" s="13">
        <f>VLOOKUP(A15,'Bank Details by Month'!13:1012,6,0)+vlookup(A15,'Credit Card by Month'!4:994,6,0)</f>
        <v>0</v>
      </c>
      <c r="G15" s="13">
        <f>VLOOKUP(A15,'Bank Details by Month'!13:1012,7,0)+vlookup(A15,'Credit Card by Month'!4:994,7,0)</f>
        <v>0</v>
      </c>
      <c r="H15" s="13">
        <f>VLOOKUP(A15,'Bank Details by Month'!13:1012,8,0)+vlookup(A15,'Credit Card by Month'!4:994,8,0)</f>
        <v>0</v>
      </c>
      <c r="I15" s="13">
        <f>VLOOKUP(A15,'Bank Details by Month'!13:1012,9,0)+vlookup(A15,'Credit Card by Month'!4:994,9,0)</f>
        <v>0</v>
      </c>
      <c r="J15" s="13">
        <f>VLOOKUP(A15,'Bank Details by Month'!13:1012,10,0)+vlookup(A15,'Credit Card by Month'!4:994,10,0)</f>
        <v>0</v>
      </c>
      <c r="K15" s="13">
        <f>VLOOKUP(A15,'Bank Details by Month'!13:1012,11,0)+vlookup(A15,'Credit Card by Month'!4:994,11,0)</f>
        <v>0</v>
      </c>
      <c r="L15" s="13">
        <f>VLOOKUP(A15,'Bank Details by Month'!13:1012,12,0)+vlookup(A15,'Credit Card by Month'!4:994,12,0)</f>
        <v>0</v>
      </c>
      <c r="M15" s="13">
        <f>VLOOKUP(A15,'Bank Details by Month'!13:1012,13,0)+vlookup(A15,'Credit Card by Month'!4:994,13,0)</f>
        <v>0</v>
      </c>
      <c r="N15" s="3">
        <f t="shared" si="3"/>
        <v>0</v>
      </c>
      <c r="O15" s="4"/>
      <c r="P15" s="4"/>
      <c r="Q15" s="4"/>
    </row>
    <row r="16">
      <c r="A16" s="5" t="s">
        <v>28</v>
      </c>
      <c r="B16" s="13">
        <f>VLOOKUP(A16,'Bank Details by Month'!14:1013,2,0)+VLOOKUP(A16,'Credit Card by Month'!5:995,2,0)</f>
        <v>0</v>
      </c>
      <c r="C16" s="13">
        <f>VLOOKUP(A16,'Bank Details by Month'!14:1013,3,0)+vlookup(A16,'Credit Card by Month'!5:995,3,0)</f>
        <v>0</v>
      </c>
      <c r="D16" s="13">
        <f>VLOOKUP(A16,'Bank Details by Month'!14:1013,4,0)+VLOOKUP(A16,'Credit Card by Month'!5:995,4,0)</f>
        <v>0</v>
      </c>
      <c r="E16" s="13">
        <f>VLOOKUP(A16,'Bank Details by Month'!14:1013,5,0)+vlookup(A16,'Credit Card by Month'!5:995,5,0)</f>
        <v>0</v>
      </c>
      <c r="F16" s="13">
        <f>VLOOKUP(A16,'Bank Details by Month'!14:1013,6,0)+vlookup(A16,'Credit Card by Month'!5:995,6,0)</f>
        <v>0</v>
      </c>
      <c r="G16" s="13">
        <f>VLOOKUP(A16,'Bank Details by Month'!14:1013,7,0)+vlookup(A16,'Credit Card by Month'!5:995,7,0)</f>
        <v>0</v>
      </c>
      <c r="H16" s="13">
        <f>VLOOKUP(A16,'Bank Details by Month'!14:1013,8,0)+vlookup(A16,'Credit Card by Month'!5:995,8,0)</f>
        <v>0</v>
      </c>
      <c r="I16" s="13">
        <f>VLOOKUP(A16,'Bank Details by Month'!14:1013,9,0)+vlookup(A16,'Credit Card by Month'!5:995,9,0)</f>
        <v>0</v>
      </c>
      <c r="J16" s="13">
        <f>VLOOKUP(A16,'Bank Details by Month'!14:1013,10,0)+vlookup(A16,'Credit Card by Month'!5:995,10,0)</f>
        <v>0</v>
      </c>
      <c r="K16" s="13">
        <f>VLOOKUP(A16,'Bank Details by Month'!14:1013,11,0)+vlookup(A16,'Credit Card by Month'!5:995,11,0)</f>
        <v>0</v>
      </c>
      <c r="L16" s="13">
        <f>VLOOKUP(A16,'Bank Details by Month'!14:1013,12,0)+vlookup(A16,'Credit Card by Month'!5:995,12,0)</f>
        <v>0</v>
      </c>
      <c r="M16" s="13">
        <f>VLOOKUP(A16,'Bank Details by Month'!14:1013,13,0)+vlookup(A16,'Credit Card by Month'!5:995,13,0)</f>
        <v>0</v>
      </c>
      <c r="N16" s="3">
        <f t="shared" si="3"/>
        <v>0</v>
      </c>
      <c r="O16" s="4"/>
      <c r="P16" s="4"/>
      <c r="Q16" s="4"/>
    </row>
    <row r="17">
      <c r="A17" s="5" t="s">
        <v>29</v>
      </c>
      <c r="B17" s="13">
        <f>VLOOKUP(A17,'Bank Details by Month'!15:1014,2,0)+VLOOKUP(A17,'Credit Card by Month'!6:996,2,0)</f>
        <v>0</v>
      </c>
      <c r="C17" s="13">
        <f>VLOOKUP(A17,'Bank Details by Month'!15:1014,3,0)+vlookup(A17,'Credit Card by Month'!6:996,3,0)</f>
        <v>0</v>
      </c>
      <c r="D17" s="13">
        <f>VLOOKUP(A17,'Bank Details by Month'!15:1014,4,0)+VLOOKUP(A17,'Credit Card by Month'!6:996,4,0)</f>
        <v>0</v>
      </c>
      <c r="E17" s="13">
        <f>VLOOKUP(A17,'Bank Details by Month'!15:1014,5,0)+vlookup(A17,'Credit Card by Month'!6:996,5,0)</f>
        <v>0</v>
      </c>
      <c r="F17" s="13">
        <f>VLOOKUP(A17,'Bank Details by Month'!15:1014,6,0)+vlookup(A17,'Credit Card by Month'!6:996,6,0)</f>
        <v>0</v>
      </c>
      <c r="G17" s="13">
        <f>VLOOKUP(A17,'Bank Details by Month'!15:1014,7,0)+vlookup(A17,'Credit Card by Month'!6:996,7,0)</f>
        <v>0</v>
      </c>
      <c r="H17" s="13">
        <f>VLOOKUP(A17,'Bank Details by Month'!15:1014,8,0)+vlookup(A17,'Credit Card by Month'!6:996,8,0)</f>
        <v>0</v>
      </c>
      <c r="I17" s="13">
        <f>VLOOKUP(A17,'Bank Details by Month'!15:1014,9,0)+vlookup(A17,'Credit Card by Month'!6:996,9,0)</f>
        <v>0</v>
      </c>
      <c r="J17" s="13">
        <f>VLOOKUP(A17,'Bank Details by Month'!15:1014,10,0)+vlookup(A17,'Credit Card by Month'!6:996,10,0)</f>
        <v>0</v>
      </c>
      <c r="K17" s="13">
        <f>VLOOKUP(A17,'Bank Details by Month'!15:1014,11,0)+vlookup(A17,'Credit Card by Month'!6:996,11,0)</f>
        <v>0</v>
      </c>
      <c r="L17" s="13">
        <f>VLOOKUP(A17,'Bank Details by Month'!15:1014,12,0)+vlookup(A17,'Credit Card by Month'!6:996,12,0)</f>
        <v>0</v>
      </c>
      <c r="M17" s="13">
        <f>VLOOKUP(A17,'Bank Details by Month'!15:1014,13,0)+vlookup(A17,'Credit Card by Month'!6:996,13,0)</f>
        <v>0</v>
      </c>
      <c r="N17" s="3">
        <f t="shared" si="3"/>
        <v>0</v>
      </c>
      <c r="O17" s="4"/>
      <c r="P17" s="4"/>
      <c r="Q17" s="4"/>
    </row>
    <row r="18">
      <c r="A18" s="5" t="s">
        <v>30</v>
      </c>
      <c r="B18" s="13">
        <f>VLOOKUP(A18,'Bank Details by Month'!16:1015,2,0)+VLOOKUP(A18,'Credit Card by Month'!7:997,2,0)</f>
        <v>0</v>
      </c>
      <c r="C18" s="13">
        <f>VLOOKUP(A18,'Bank Details by Month'!16:1015,3,0)+vlookup(A18,'Credit Card by Month'!7:997,3,0)</f>
        <v>0</v>
      </c>
      <c r="D18" s="13">
        <f>VLOOKUP(A18,'Bank Details by Month'!16:1015,4,0)+VLOOKUP(A18,'Credit Card by Month'!7:997,4,0)</f>
        <v>0</v>
      </c>
      <c r="E18" s="13">
        <f>VLOOKUP(A18,'Bank Details by Month'!16:1015,5,0)+vlookup(A18,'Credit Card by Month'!7:997,5,0)</f>
        <v>0</v>
      </c>
      <c r="F18" s="13">
        <f>VLOOKUP(A18,'Bank Details by Month'!16:1015,6,0)+vlookup(A18,'Credit Card by Month'!7:997,6,0)</f>
        <v>0</v>
      </c>
      <c r="G18" s="13">
        <f>VLOOKUP(A18,'Bank Details by Month'!16:1015,7,0)+vlookup(A18,'Credit Card by Month'!7:997,7,0)</f>
        <v>0</v>
      </c>
      <c r="H18" s="13">
        <f>VLOOKUP(A18,'Bank Details by Month'!16:1015,8,0)+vlookup(A18,'Credit Card by Month'!7:997,8,0)</f>
        <v>0</v>
      </c>
      <c r="I18" s="13">
        <f>VLOOKUP(A18,'Bank Details by Month'!16:1015,9,0)+vlookup(A18,'Credit Card by Month'!7:997,9,0)</f>
        <v>0</v>
      </c>
      <c r="J18" s="13">
        <f>VLOOKUP(A18,'Bank Details by Month'!16:1015,10,0)+vlookup(A18,'Credit Card by Month'!7:997,10,0)</f>
        <v>0</v>
      </c>
      <c r="K18" s="13">
        <f>VLOOKUP(A18,'Bank Details by Month'!16:1015,11,0)+vlookup(A18,'Credit Card by Month'!7:997,11,0)</f>
        <v>0</v>
      </c>
      <c r="L18" s="13">
        <f>VLOOKUP(A18,'Bank Details by Month'!16:1015,12,0)+vlookup(A18,'Credit Card by Month'!7:997,12,0)</f>
        <v>0</v>
      </c>
      <c r="M18" s="13">
        <f>VLOOKUP(A18,'Bank Details by Month'!16:1015,13,0)+vlookup(A18,'Credit Card by Month'!7:997,13,0)</f>
        <v>0</v>
      </c>
      <c r="N18" s="3">
        <f t="shared" si="3"/>
        <v>0</v>
      </c>
      <c r="O18" s="4"/>
      <c r="P18" s="4"/>
      <c r="Q18" s="4"/>
    </row>
    <row r="19">
      <c r="A19" s="5" t="s">
        <v>31</v>
      </c>
      <c r="B19" s="13">
        <f>VLOOKUP(A19,'Bank Details by Month'!17:1016,2,0)+VLOOKUP(A19,'Credit Card by Month'!8:998,2,0)</f>
        <v>0</v>
      </c>
      <c r="C19" s="13">
        <f>VLOOKUP(A19,'Bank Details by Month'!17:1016,3,0)+vlookup(A19,'Credit Card by Month'!8:998,3,0)</f>
        <v>0</v>
      </c>
      <c r="D19" s="13">
        <f>VLOOKUP(A19,'Bank Details by Month'!17:1016,4,0)+VLOOKUP(A19,'Credit Card by Month'!8:998,4,0)</f>
        <v>0</v>
      </c>
      <c r="E19" s="13">
        <f>VLOOKUP(A19,'Bank Details by Month'!17:1016,5,0)+vlookup(A19,'Credit Card by Month'!8:998,5,0)</f>
        <v>0</v>
      </c>
      <c r="F19" s="13">
        <f>VLOOKUP(A19,'Bank Details by Month'!17:1016,6,0)+vlookup(A19,'Credit Card by Month'!8:998,6,0)</f>
        <v>0</v>
      </c>
      <c r="G19" s="13">
        <f>VLOOKUP(A19,'Bank Details by Month'!17:1016,7,0)+vlookup(A19,'Credit Card by Month'!8:998,7,0)</f>
        <v>0</v>
      </c>
      <c r="H19" s="13">
        <f>VLOOKUP(A19,'Bank Details by Month'!17:1016,8,0)+vlookup(A19,'Credit Card by Month'!8:998,8,0)</f>
        <v>0</v>
      </c>
      <c r="I19" s="13">
        <f>VLOOKUP(A19,'Bank Details by Month'!17:1016,9,0)+vlookup(A19,'Credit Card by Month'!8:998,9,0)</f>
        <v>0</v>
      </c>
      <c r="J19" s="13">
        <f>VLOOKUP(A19,'Bank Details by Month'!17:1016,10,0)+vlookup(A19,'Credit Card by Month'!8:998,10,0)</f>
        <v>0</v>
      </c>
      <c r="K19" s="13">
        <f>VLOOKUP(A19,'Bank Details by Month'!17:1016,11,0)+vlookup(A19,'Credit Card by Month'!8:998,11,0)</f>
        <v>0</v>
      </c>
      <c r="L19" s="13">
        <f>VLOOKUP(A19,'Bank Details by Month'!17:1016,12,0)+vlookup(A19,'Credit Card by Month'!8:998,12,0)</f>
        <v>0</v>
      </c>
      <c r="M19" s="13">
        <f>VLOOKUP(A19,'Bank Details by Month'!17:1016,13,0)+vlookup(A19,'Credit Card by Month'!8:998,13,0)</f>
        <v>0</v>
      </c>
      <c r="N19" s="3">
        <f t="shared" si="3"/>
        <v>0</v>
      </c>
      <c r="O19" s="4"/>
      <c r="P19" s="4"/>
      <c r="Q19" s="4"/>
    </row>
    <row r="20">
      <c r="A20" s="5" t="s">
        <v>32</v>
      </c>
      <c r="B20" s="13">
        <f>VLOOKUP(A20,'Bank Details by Month'!18:1017,2,0)+VLOOKUP(A20,'Credit Card by Month'!9:999,2,0)</f>
        <v>0</v>
      </c>
      <c r="C20" s="13">
        <f>VLOOKUP(A20,'Bank Details by Month'!18:1017,3,0)+vlookup(A20,'Credit Card by Month'!9:999,3,0)</f>
        <v>0</v>
      </c>
      <c r="D20" s="13">
        <f>VLOOKUP(A20,'Bank Details by Month'!18:1017,4,0)+VLOOKUP(A20,'Credit Card by Month'!9:999,4,0)</f>
        <v>0</v>
      </c>
      <c r="E20" s="13">
        <f>VLOOKUP(A20,'Bank Details by Month'!18:1017,5,0)+vlookup(A20,'Credit Card by Month'!9:999,5,0)</f>
        <v>0</v>
      </c>
      <c r="F20" s="13">
        <f>VLOOKUP(A20,'Bank Details by Month'!18:1017,6,0)+vlookup(A20,'Credit Card by Month'!9:999,6,0)</f>
        <v>0</v>
      </c>
      <c r="G20" s="13">
        <f>VLOOKUP(A20,'Bank Details by Month'!18:1017,7,0)+vlookup(A20,'Credit Card by Month'!9:999,7,0)</f>
        <v>0</v>
      </c>
      <c r="H20" s="13">
        <f>VLOOKUP(A20,'Bank Details by Month'!18:1017,8,0)+vlookup(A20,'Credit Card by Month'!9:999,8,0)</f>
        <v>0</v>
      </c>
      <c r="I20" s="13">
        <f>VLOOKUP(A20,'Bank Details by Month'!18:1017,9,0)+vlookup(A20,'Credit Card by Month'!9:999,9,0)</f>
        <v>0</v>
      </c>
      <c r="J20" s="13">
        <f>VLOOKUP(A20,'Bank Details by Month'!18:1017,10,0)+vlookup(A20,'Credit Card by Month'!9:999,10,0)</f>
        <v>0</v>
      </c>
      <c r="K20" s="13">
        <f>VLOOKUP(A20,'Bank Details by Month'!18:1017,11,0)+vlookup(A20,'Credit Card by Month'!9:999,11,0)</f>
        <v>0</v>
      </c>
      <c r="L20" s="13">
        <f>VLOOKUP(A20,'Bank Details by Month'!18:1017,12,0)+vlookup(A20,'Credit Card by Month'!9:999,12,0)</f>
        <v>0</v>
      </c>
      <c r="M20" s="13">
        <f>VLOOKUP(A20,'Bank Details by Month'!18:1017,13,0)+vlookup(A20,'Credit Card by Month'!9:999,13,0)</f>
        <v>0</v>
      </c>
      <c r="N20" s="3">
        <f t="shared" si="3"/>
        <v>0</v>
      </c>
      <c r="O20" s="4"/>
      <c r="P20" s="4"/>
      <c r="Q20" s="4"/>
    </row>
    <row r="21">
      <c r="A21" s="5" t="s">
        <v>33</v>
      </c>
      <c r="B21" s="13">
        <f>VLOOKUP(A21,'Bank Details by Month'!19:1018,2,0)+VLOOKUP(A21,'Credit Card by Month'!10:1000,2,0)</f>
        <v>0</v>
      </c>
      <c r="C21" s="13">
        <f>VLOOKUP(A21,'Bank Details by Month'!19:1018,3,0)+vlookup(A21,'Credit Card by Month'!10:1000,3,0)</f>
        <v>0</v>
      </c>
      <c r="D21" s="13">
        <f>VLOOKUP(A21,'Bank Details by Month'!19:1018,4,0)+VLOOKUP(A21,'Credit Card by Month'!10:1000,4,0)</f>
        <v>0</v>
      </c>
      <c r="E21" s="13">
        <f>VLOOKUP(A21,'Bank Details by Month'!19:1018,5,0)+vlookup(A21,'Credit Card by Month'!10:1000,5,0)</f>
        <v>0</v>
      </c>
      <c r="F21" s="13">
        <f>VLOOKUP(A21,'Bank Details by Month'!19:1018,6,0)+vlookup(A21,'Credit Card by Month'!10:1000,6,0)</f>
        <v>0</v>
      </c>
      <c r="G21" s="13">
        <f>VLOOKUP(A21,'Bank Details by Month'!19:1018,7,0)+vlookup(A21,'Credit Card by Month'!10:1000,7,0)</f>
        <v>0</v>
      </c>
      <c r="H21" s="13">
        <f>VLOOKUP(A21,'Bank Details by Month'!19:1018,8,0)+vlookup(A21,'Credit Card by Month'!10:1000,8,0)</f>
        <v>0</v>
      </c>
      <c r="I21" s="13">
        <f>VLOOKUP(A21,'Bank Details by Month'!19:1018,9,0)+vlookup(A21,'Credit Card by Month'!10:1000,9,0)</f>
        <v>0</v>
      </c>
      <c r="J21" s="13">
        <f>VLOOKUP(A21,'Bank Details by Month'!19:1018,10,0)+vlookup(A21,'Credit Card by Month'!10:1000,10,0)</f>
        <v>0</v>
      </c>
      <c r="K21" s="13">
        <f>VLOOKUP(A21,'Bank Details by Month'!19:1018,11,0)+vlookup(A21,'Credit Card by Month'!10:1000,11,0)</f>
        <v>0</v>
      </c>
      <c r="L21" s="13">
        <f>VLOOKUP(A21,'Bank Details by Month'!19:1018,12,0)+vlookup(A21,'Credit Card by Month'!10:1000,12,0)</f>
        <v>0</v>
      </c>
      <c r="M21" s="13">
        <f>VLOOKUP(A21,'Bank Details by Month'!19:1018,13,0)+vlookup(A21,'Credit Card by Month'!10:1000,13,0)</f>
        <v>0</v>
      </c>
      <c r="N21" s="3">
        <f t="shared" si="3"/>
        <v>0</v>
      </c>
      <c r="O21" s="4"/>
      <c r="P21" s="4"/>
      <c r="Q21" s="4"/>
    </row>
    <row r="22">
      <c r="A22" s="5" t="s">
        <v>34</v>
      </c>
      <c r="B22" s="13" t="str">
        <f>VLOOKUP(A22,'Bank Details by Month'!20:1019,2,0)</f>
        <v/>
      </c>
      <c r="C22" s="13" t="str">
        <f>VLOOKUP(A22,'Bank Details by Month'!20:1019,3,0)</f>
        <v/>
      </c>
      <c r="D22" s="13" t="str">
        <f>VLOOKUP(A22,'Bank Details by Month'!20:1019,4,0)</f>
        <v/>
      </c>
      <c r="E22" s="13" t="str">
        <f>VLOOKUP(A22,'Bank Details by Month'!20:1019,5,0)</f>
        <v/>
      </c>
      <c r="F22" s="13" t="str">
        <f>VLOOKUP(A22,'Bank Details by Month'!20:1019,6,0)</f>
        <v/>
      </c>
      <c r="G22" s="13" t="str">
        <f>VLOOKUP(A22,'Bank Details by Month'!20:1019,7,0)</f>
        <v/>
      </c>
      <c r="H22" s="13" t="str">
        <f>VLOOKUP(A22,'Bank Details by Month'!20:1019,2,0)</f>
        <v/>
      </c>
      <c r="I22" s="13" t="str">
        <f>VLOOKUP(A22,'Bank Details by Month'!20:1019,2,0)</f>
        <v/>
      </c>
      <c r="J22" s="13" t="str">
        <f>VLOOKUP(A22,'Bank Details by Month'!20:1019,2,0)</f>
        <v/>
      </c>
      <c r="K22" s="13" t="str">
        <f>VLOOKUP(A22,'Bank Details by Month'!20:1019,2,0)</f>
        <v/>
      </c>
      <c r="L22" s="13" t="str">
        <f>VLOOKUP(A22,'Bank Details by Month'!20:1019,2,0)</f>
        <v/>
      </c>
      <c r="M22" s="13" t="str">
        <f>VLOOKUP(A22,'Bank Details by Month'!20:1019,2,0)</f>
        <v/>
      </c>
      <c r="N22" s="3">
        <f t="shared" si="3"/>
        <v>0</v>
      </c>
      <c r="O22" s="4"/>
      <c r="P22" s="4"/>
      <c r="Q22" s="4"/>
    </row>
    <row r="23">
      <c r="A23" s="5" t="s">
        <v>35</v>
      </c>
      <c r="B23" s="13">
        <f>VLOOKUP(A23,'Bank Details by Month'!21:1020,2,0)+VLOOKUP(A23,'Credit Card by Month'!12:1002,2,0)</f>
        <v>0</v>
      </c>
      <c r="C23" s="13">
        <f>VLOOKUP(A23,'Bank Details by Month'!21:1020,3,0)+vlookup(A23,'Credit Card by Month'!12:1002,3,0)</f>
        <v>0</v>
      </c>
      <c r="D23" s="13">
        <f>VLOOKUP(A23,'Bank Details by Month'!21:1020,4,0)+VLOOKUP(A23,'Credit Card by Month'!12:1002,4,0)</f>
        <v>0</v>
      </c>
      <c r="E23" s="13">
        <f>VLOOKUP(A23,'Bank Details by Month'!21:1020,5,0)+vlookup(A23,'Credit Card by Month'!12:1002,5,0)</f>
        <v>0</v>
      </c>
      <c r="F23" s="13">
        <f>VLOOKUP(A23,'Bank Details by Month'!21:1020,6,0)+vlookup(A23,'Credit Card by Month'!12:1002,6,0)</f>
        <v>0</v>
      </c>
      <c r="G23" s="13">
        <f>VLOOKUP(A23,'Bank Details by Month'!21:1020,7,0)+vlookup(A23,'Credit Card by Month'!12:1002,7,0)</f>
        <v>0</v>
      </c>
      <c r="H23" s="13">
        <f>VLOOKUP(A23,'Bank Details by Month'!21:1020,8,0)+vlookup(A23,'Credit Card by Month'!12:1002,8,0)</f>
        <v>0</v>
      </c>
      <c r="I23" s="13">
        <f>VLOOKUP(A23,'Bank Details by Month'!21:1020,9,0)+vlookup(A23,'Credit Card by Month'!12:1002,9,0)</f>
        <v>0</v>
      </c>
      <c r="J23" s="13">
        <f>VLOOKUP(A23,'Bank Details by Month'!21:1020,10,0)+vlookup(A23,'Credit Card by Month'!12:1002,10,0)</f>
        <v>0</v>
      </c>
      <c r="K23" s="13">
        <f>VLOOKUP(A23,'Bank Details by Month'!21:1020,11,0)+vlookup(A23,'Credit Card by Month'!12:1002,11,0)</f>
        <v>0</v>
      </c>
      <c r="L23" s="13">
        <f>VLOOKUP(A23,'Bank Details by Month'!21:1020,12,0)+vlookup(A23,'Credit Card by Month'!12:1002,12,0)</f>
        <v>0</v>
      </c>
      <c r="M23" s="13">
        <f>VLOOKUP(A23,'Bank Details by Month'!21:1020,13,0)+vlookup(A23,'Credit Card by Month'!12:1002,13,0)</f>
        <v>0</v>
      </c>
      <c r="N23" s="3">
        <f t="shared" si="3"/>
        <v>0</v>
      </c>
      <c r="O23" s="4"/>
      <c r="P23" s="4"/>
      <c r="Q23" s="4"/>
    </row>
    <row r="24">
      <c r="A24" s="5" t="s">
        <v>36</v>
      </c>
      <c r="B24" s="13">
        <f>VLOOKUP(A24,'Bank Details by Month'!22:1021,2,0)+VLOOKUP(A24,'Credit Card by Month'!13:1003,2,0)</f>
        <v>0</v>
      </c>
      <c r="C24" s="13">
        <f>VLOOKUP(A24,'Bank Details by Month'!22:1021,3,0)+vlookup(A24,'Credit Card by Month'!13:1003,3,0)</f>
        <v>0</v>
      </c>
      <c r="D24" s="13">
        <f>VLOOKUP(A24,'Bank Details by Month'!22:1021,4,0)+VLOOKUP(A24,'Credit Card by Month'!13:1003,4,0)</f>
        <v>0</v>
      </c>
      <c r="E24" s="13">
        <f>VLOOKUP(A24,'Bank Details by Month'!22:1021,5,0)+vlookup(A24,'Credit Card by Month'!13:1003,5,0)</f>
        <v>0</v>
      </c>
      <c r="F24" s="13">
        <f>VLOOKUP(A24,'Bank Details by Month'!22:1021,6,0)+vlookup(A24,'Credit Card by Month'!13:1003,6,0)</f>
        <v>0</v>
      </c>
      <c r="G24" s="13">
        <f>VLOOKUP(A24,'Bank Details by Month'!22:1021,7,0)+vlookup(A24,'Credit Card by Month'!13:1003,7,0)</f>
        <v>0</v>
      </c>
      <c r="H24" s="13">
        <f>VLOOKUP(A24,'Bank Details by Month'!22:1021,8,0)+vlookup(A24,'Credit Card by Month'!13:1003,8,0)</f>
        <v>0</v>
      </c>
      <c r="I24" s="13">
        <f>VLOOKUP(A24,'Bank Details by Month'!22:1021,9,0)+vlookup(A24,'Credit Card by Month'!13:1003,9,0)</f>
        <v>0</v>
      </c>
      <c r="J24" s="13">
        <f>VLOOKUP(A24,'Bank Details by Month'!22:1021,10,0)+vlookup(A24,'Credit Card by Month'!13:1003,10,0)</f>
        <v>0</v>
      </c>
      <c r="K24" s="13">
        <f>VLOOKUP(A24,'Bank Details by Month'!22:1021,11,0)+vlookup(A24,'Credit Card by Month'!13:1003,11,0)</f>
        <v>0</v>
      </c>
      <c r="L24" s="13">
        <f>VLOOKUP(A24,'Bank Details by Month'!22:1021,12,0)+vlookup(A24,'Credit Card by Month'!13:1003,12,0)</f>
        <v>0</v>
      </c>
      <c r="M24" s="13">
        <f>VLOOKUP(A24,'Bank Details by Month'!22:1021,13,0)+vlookup(A24,'Credit Card by Month'!13:1003,13,0)</f>
        <v>0</v>
      </c>
      <c r="N24" s="3">
        <f t="shared" si="3"/>
        <v>0</v>
      </c>
      <c r="O24" s="4"/>
      <c r="P24" s="4"/>
      <c r="Q24" s="4"/>
    </row>
    <row r="25">
      <c r="A25" s="5" t="s">
        <v>37</v>
      </c>
      <c r="B25" s="13">
        <f>VLOOKUP(A25,'Bank Details by Month'!23:1022,2,0)+VLOOKUP(A25,'Credit Card by Month'!14:1004,2,0)</f>
        <v>0</v>
      </c>
      <c r="C25" s="13">
        <f>VLOOKUP(A25,'Bank Details by Month'!23:1022,3,0)+vlookup(A25,'Credit Card by Month'!14:1004,3,0)</f>
        <v>0</v>
      </c>
      <c r="D25" s="13">
        <f>VLOOKUP(A25,'Bank Details by Month'!23:1022,4,0)+VLOOKUP(A25,'Credit Card by Month'!14:1004,4,0)</f>
        <v>0</v>
      </c>
      <c r="E25" s="13">
        <f>VLOOKUP(A25,'Bank Details by Month'!23:1022,5,0)+vlookup(A25,'Credit Card by Month'!14:1004,5,0)</f>
        <v>0</v>
      </c>
      <c r="F25" s="13">
        <f>VLOOKUP(A25,'Bank Details by Month'!23:1022,6,0)+vlookup(A25,'Credit Card by Month'!14:1004,6,0)</f>
        <v>0</v>
      </c>
      <c r="G25" s="13">
        <f>VLOOKUP(A25,'Bank Details by Month'!23:1022,7,0)+vlookup(A25,'Credit Card by Month'!14:1004,7,0)</f>
        <v>0</v>
      </c>
      <c r="H25" s="13">
        <f>VLOOKUP(A25,'Bank Details by Month'!23:1022,8,0)+vlookup(A25,'Credit Card by Month'!14:1004,8,0)</f>
        <v>0</v>
      </c>
      <c r="I25" s="13">
        <f>VLOOKUP(A25,'Bank Details by Month'!23:1022,9,0)+vlookup(A25,'Credit Card by Month'!14:1004,9,0)</f>
        <v>0</v>
      </c>
      <c r="J25" s="13">
        <f>VLOOKUP(A25,'Bank Details by Month'!23:1022,10,0)+vlookup(A25,'Credit Card by Month'!14:1004,10,0)</f>
        <v>0</v>
      </c>
      <c r="K25" s="13">
        <f>VLOOKUP(A25,'Bank Details by Month'!23:1022,11,0)+vlookup(A25,'Credit Card by Month'!14:1004,11,0)</f>
        <v>0</v>
      </c>
      <c r="L25" s="13">
        <f>VLOOKUP(A25,'Bank Details by Month'!23:1022,12,0)+vlookup(A25,'Credit Card by Month'!14:1004,12,0)</f>
        <v>0</v>
      </c>
      <c r="M25" s="13">
        <f>VLOOKUP(A25,'Bank Details by Month'!23:1022,13,0)+vlookup(A25,'Credit Card by Month'!14:1004,13,0)</f>
        <v>0</v>
      </c>
      <c r="N25" s="3">
        <f t="shared" si="3"/>
        <v>0</v>
      </c>
      <c r="O25" s="4"/>
      <c r="P25" s="4"/>
      <c r="Q25" s="4"/>
    </row>
    <row r="26">
      <c r="A26" s="5" t="s">
        <v>38</v>
      </c>
      <c r="B26" s="13">
        <f>VLOOKUP(A26,'Bank Details by Month'!24:1023,2,0)+VLOOKUP(A26,'Credit Card by Month'!15:1005,2,0)</f>
        <v>0</v>
      </c>
      <c r="C26" s="13">
        <f>VLOOKUP(A26,'Bank Details by Month'!24:1023,3,0)+vlookup(A26,'Credit Card by Month'!15:1005,3,0)</f>
        <v>0</v>
      </c>
      <c r="D26" s="13">
        <f>VLOOKUP(A26,'Bank Details by Month'!24:1023,4,0)+VLOOKUP(A26,'Credit Card by Month'!15:1005,4,0)</f>
        <v>0</v>
      </c>
      <c r="E26" s="13">
        <f>VLOOKUP(A26,'Bank Details by Month'!24:1023,5,0)+vlookup(A26,'Credit Card by Month'!15:1005,5,0)</f>
        <v>0</v>
      </c>
      <c r="F26" s="13">
        <f>VLOOKUP(A26,'Bank Details by Month'!24:1023,6,0)+vlookup(A26,'Credit Card by Month'!15:1005,6,0)</f>
        <v>0</v>
      </c>
      <c r="G26" s="13">
        <f>VLOOKUP(A26,'Bank Details by Month'!24:1023,7,0)+vlookup(A26,'Credit Card by Month'!15:1005,7,0)</f>
        <v>0</v>
      </c>
      <c r="H26" s="13">
        <f>VLOOKUP(A26,'Bank Details by Month'!24:1023,8,0)+vlookup(A26,'Credit Card by Month'!15:1005,8,0)</f>
        <v>0</v>
      </c>
      <c r="I26" s="13">
        <f>VLOOKUP(A26,'Bank Details by Month'!24:1023,9,0)+vlookup(A26,'Credit Card by Month'!15:1005,9,0)</f>
        <v>0</v>
      </c>
      <c r="J26" s="13">
        <f>VLOOKUP(A26,'Bank Details by Month'!24:1023,10,0)+vlookup(A26,'Credit Card by Month'!15:1005,10,0)</f>
        <v>0</v>
      </c>
      <c r="K26" s="13">
        <f>VLOOKUP(A26,'Bank Details by Month'!24:1023,11,0)+vlookup(A26,'Credit Card by Month'!15:1005,11,0)</f>
        <v>0</v>
      </c>
      <c r="L26" s="13">
        <f>VLOOKUP(A26,'Bank Details by Month'!24:1023,12,0)+vlookup(A26,'Credit Card by Month'!15:1005,12,0)</f>
        <v>0</v>
      </c>
      <c r="M26" s="13">
        <f>VLOOKUP(A26,'Bank Details by Month'!24:1023,13,0)+vlookup(A26,'Credit Card by Month'!15:1005,13,0)</f>
        <v>0</v>
      </c>
      <c r="N26" s="3">
        <f t="shared" si="3"/>
        <v>0</v>
      </c>
      <c r="O26" s="4"/>
      <c r="P26" s="4"/>
      <c r="Q26" s="4"/>
    </row>
    <row r="27">
      <c r="A27" s="5" t="s">
        <v>39</v>
      </c>
      <c r="B27" s="13">
        <f>VLOOKUP(A27,'Bank Details by Month'!25:1024,2,0)+VLOOKUP(A27,'Credit Card by Month'!16:1006,2,0)</f>
        <v>0</v>
      </c>
      <c r="C27" s="13">
        <f>VLOOKUP(A27,'Bank Details by Month'!25:1024,3,0)+vlookup(A27,'Credit Card by Month'!16:1006,3,0)</f>
        <v>0</v>
      </c>
      <c r="D27" s="13">
        <f>VLOOKUP(A27,'Bank Details by Month'!25:1024,4,0)+VLOOKUP(A27,'Credit Card by Month'!16:1006,4,0)</f>
        <v>0</v>
      </c>
      <c r="E27" s="13">
        <f>VLOOKUP(A27,'Bank Details by Month'!25:1024,5,0)+vlookup(A27,'Credit Card by Month'!16:1006,5,0)</f>
        <v>0</v>
      </c>
      <c r="F27" s="13">
        <f>VLOOKUP(A27,'Bank Details by Month'!25:1024,6,0)+vlookup(A27,'Credit Card by Month'!16:1006,6,0)</f>
        <v>0</v>
      </c>
      <c r="G27" s="13">
        <f>VLOOKUP(A27,'Bank Details by Month'!25:1024,7,0)+vlookup(A27,'Credit Card by Month'!16:1006,7,0)</f>
        <v>0</v>
      </c>
      <c r="H27" s="13">
        <f>VLOOKUP(A27,'Bank Details by Month'!25:1024,8,0)+vlookup(A27,'Credit Card by Month'!16:1006,8,0)</f>
        <v>0</v>
      </c>
      <c r="I27" s="13">
        <f>VLOOKUP(A27,'Bank Details by Month'!25:1024,9,0)+vlookup(A27,'Credit Card by Month'!16:1006,9,0)</f>
        <v>0</v>
      </c>
      <c r="J27" s="13">
        <f>VLOOKUP(A27,'Bank Details by Month'!25:1024,10,0)+vlookup(A27,'Credit Card by Month'!16:1006,10,0)</f>
        <v>0</v>
      </c>
      <c r="K27" s="13">
        <f>VLOOKUP(A27,'Bank Details by Month'!25:1024,11,0)+vlookup(A27,'Credit Card by Month'!16:1006,11,0)</f>
        <v>0</v>
      </c>
      <c r="L27" s="13">
        <f>VLOOKUP(A27,'Bank Details by Month'!25:1024,12,0)+vlookup(A27,'Credit Card by Month'!16:1006,12,0)</f>
        <v>0</v>
      </c>
      <c r="M27" s="13">
        <f>VLOOKUP(A27,'Bank Details by Month'!25:1024,13,0)+vlookup(A27,'Credit Card by Month'!16:1006,13,0)</f>
        <v>0</v>
      </c>
      <c r="N27" s="3">
        <f t="shared" si="3"/>
        <v>0</v>
      </c>
      <c r="O27" s="4"/>
      <c r="P27" s="4"/>
      <c r="Q27" s="4"/>
    </row>
    <row r="28">
      <c r="A28" s="5" t="s">
        <v>40</v>
      </c>
      <c r="B28" s="13">
        <f>VLOOKUP(A28,'Bank Details by Month'!26:1025,2,0)+VLOOKUP(A28,'Credit Card by Month'!17:1007,2,0)</f>
        <v>0</v>
      </c>
      <c r="C28" s="13">
        <f>VLOOKUP(A28,'Bank Details by Month'!26:1025,3,0)+vlookup(A28,'Credit Card by Month'!17:1007,3,0)</f>
        <v>0</v>
      </c>
      <c r="D28" s="13">
        <f>VLOOKUP(A28,'Bank Details by Month'!26:1025,4,0)+VLOOKUP(A28,'Credit Card by Month'!17:1007,4,0)</f>
        <v>0</v>
      </c>
      <c r="E28" s="13">
        <f>VLOOKUP(A28,'Bank Details by Month'!26:1025,5,0)+vlookup(A28,'Credit Card by Month'!17:1007,5,0)</f>
        <v>0</v>
      </c>
      <c r="F28" s="13">
        <f>VLOOKUP(A28,'Bank Details by Month'!26:1025,6,0)+vlookup(A28,'Credit Card by Month'!17:1007,6,0)</f>
        <v>0</v>
      </c>
      <c r="G28" s="13">
        <f>VLOOKUP(A28,'Bank Details by Month'!26:1025,7,0)+vlookup(A28,'Credit Card by Month'!17:1007,7,0)</f>
        <v>0</v>
      </c>
      <c r="H28" s="13">
        <f>VLOOKUP(A28,'Bank Details by Month'!26:1025,8,0)+vlookup(A28,'Credit Card by Month'!17:1007,8,0)</f>
        <v>0</v>
      </c>
      <c r="I28" s="13">
        <f>VLOOKUP(A28,'Bank Details by Month'!26:1025,9,0)+vlookup(A28,'Credit Card by Month'!17:1007,9,0)</f>
        <v>0</v>
      </c>
      <c r="J28" s="13">
        <f>VLOOKUP(A28,'Bank Details by Month'!26:1025,10,0)+vlookup(A28,'Credit Card by Month'!17:1007,10,0)</f>
        <v>0</v>
      </c>
      <c r="K28" s="13">
        <f>VLOOKUP(A28,'Bank Details by Month'!26:1025,11,0)+vlookup(A28,'Credit Card by Month'!17:1007,11,0)</f>
        <v>0</v>
      </c>
      <c r="L28" s="13">
        <f>VLOOKUP(A28,'Bank Details by Month'!26:1025,12,0)+vlookup(A28,'Credit Card by Month'!17:1007,12,0)</f>
        <v>0</v>
      </c>
      <c r="M28" s="13">
        <f>VLOOKUP(A28,'Bank Details by Month'!26:1025,13,0)+vlookup(A28,'Credit Card by Month'!17:1007,13,0)</f>
        <v>0</v>
      </c>
      <c r="N28" s="3">
        <f t="shared" si="3"/>
        <v>0</v>
      </c>
      <c r="O28" s="4"/>
      <c r="P28" s="4"/>
      <c r="Q28" s="4"/>
    </row>
    <row r="29">
      <c r="A29" s="5" t="s">
        <v>42</v>
      </c>
      <c r="B29" s="13">
        <f>VLOOKUP(A29,'Bank Details by Month'!27:1026,2,0)+VLOOKUP(A29,'Credit Card by Month'!18:1008,2,0)</f>
        <v>0</v>
      </c>
      <c r="C29" s="13">
        <f>VLOOKUP(A29,'Bank Details by Month'!27:1026,3,0)+vlookup(A29,'Credit Card by Month'!18:1008,3,0)</f>
        <v>0</v>
      </c>
      <c r="D29" s="13">
        <f>VLOOKUP(A29,'Bank Details by Month'!27:1026,4,0)+VLOOKUP(A29,'Credit Card by Month'!18:1008,4,0)</f>
        <v>0</v>
      </c>
      <c r="E29" s="13">
        <f>VLOOKUP(A29,'Bank Details by Month'!27:1026,5,0)+vlookup(A29,'Credit Card by Month'!18:1008,5,0)</f>
        <v>0</v>
      </c>
      <c r="F29" s="13">
        <f>VLOOKUP(A29,'Bank Details by Month'!27:1026,6,0)+vlookup(A29,'Credit Card by Month'!18:1008,6,0)</f>
        <v>0</v>
      </c>
      <c r="G29" s="13">
        <f>VLOOKUP(A29,'Bank Details by Month'!27:1026,7,0)+vlookup(A29,'Credit Card by Month'!18:1008,7,0)</f>
        <v>0</v>
      </c>
      <c r="H29" s="13">
        <f>VLOOKUP(A29,'Bank Details by Month'!27:1026,8,0)+vlookup(A29,'Credit Card by Month'!18:1008,8,0)</f>
        <v>0</v>
      </c>
      <c r="I29" s="13">
        <f>VLOOKUP(A29,'Bank Details by Month'!27:1026,9,0)+vlookup(A29,'Credit Card by Month'!18:1008,9,0)</f>
        <v>0</v>
      </c>
      <c r="J29" s="13">
        <f>VLOOKUP(A29,'Bank Details by Month'!27:1026,10,0)+vlookup(A29,'Credit Card by Month'!18:1008,10,0)</f>
        <v>0</v>
      </c>
      <c r="K29" s="13">
        <f>VLOOKUP(A29,'Bank Details by Month'!27:1026,11,0)+vlookup(A29,'Credit Card by Month'!18:1008,11,0)</f>
        <v>0</v>
      </c>
      <c r="L29" s="13">
        <f>VLOOKUP(A29,'Bank Details by Month'!27:1026,12,0)+vlookup(A29,'Credit Card by Month'!18:1008,12,0)</f>
        <v>0</v>
      </c>
      <c r="M29" s="13">
        <f>VLOOKUP(A29,'Bank Details by Month'!27:1026,13,0)+vlookup(A29,'Credit Card by Month'!18:1008,13,0)</f>
        <v>0</v>
      </c>
      <c r="N29" s="3">
        <f t="shared" si="3"/>
        <v>0</v>
      </c>
      <c r="O29" s="4"/>
      <c r="P29" s="4"/>
      <c r="Q29" s="4"/>
    </row>
    <row r="30">
      <c r="A30" s="22" t="str">
        <f>'Credit Card by Month'!A27</f>
        <v>(Insert new category here)</v>
      </c>
      <c r="B30" s="13" t="str">
        <f>VLOOKUP(A30,'Credit Card by Month'!19:1009,2,0)</f>
        <v/>
      </c>
      <c r="C30" s="13" t="str">
        <f>vlookup(A30,'Credit Card by Month'!19:1009,3,0)</f>
        <v/>
      </c>
      <c r="D30" s="13" t="str">
        <f>VLOOKUP(A30,'Credit Card by Month'!19:1009,4,0)</f>
        <v/>
      </c>
      <c r="E30" s="13" t="str">
        <f>vlookup(A30,'Credit Card by Month'!19:1009,5,0)</f>
        <v/>
      </c>
      <c r="F30" s="13" t="str">
        <f>vlookup(A30,'Credit Card by Month'!19:1009,6,0)</f>
        <v/>
      </c>
      <c r="G30" s="13" t="str">
        <f>vlookup(A30,'Credit Card by Month'!19:1009,7,0)</f>
        <v/>
      </c>
      <c r="H30" s="13" t="str">
        <f>vlookup(A30,'Credit Card by Month'!19:1009,8,0)</f>
        <v/>
      </c>
      <c r="I30" s="13" t="str">
        <f>vlookup(A30,'Credit Card by Month'!19:1009,9,0)</f>
        <v/>
      </c>
      <c r="J30" s="13" t="str">
        <f>vlookup(A30,'Credit Card by Month'!19:1009,10,0)</f>
        <v/>
      </c>
      <c r="K30" s="13" t="str">
        <f>vlookup(A30,'Credit Card by Month'!19:1009,11,0)</f>
        <v/>
      </c>
      <c r="L30" s="13" t="str">
        <f>vlookup(A30,'Credit Card by Month'!19:1009,12,0)</f>
        <v/>
      </c>
      <c r="M30" s="13" t="str">
        <f>VLOOKUP(A30,'Credit Card by Month'!19:1009,13,0)</f>
        <v/>
      </c>
      <c r="N30" s="3">
        <f t="shared" si="3"/>
        <v>0</v>
      </c>
      <c r="O30" s="4"/>
      <c r="P30" s="4"/>
      <c r="Q30" s="4"/>
    </row>
    <row r="31">
      <c r="A31" s="22" t="str">
        <f>'Credit Card by Month'!A28</f>
        <v>(Insert new category here)</v>
      </c>
      <c r="B31" s="13" t="str">
        <f>VLOOKUP(A31,'Credit Card by Month'!20:1010,2,0)</f>
        <v/>
      </c>
      <c r="C31" s="13" t="str">
        <f>vlookup(A31,'Credit Card by Month'!20:1010,3,0)</f>
        <v/>
      </c>
      <c r="D31" s="13" t="str">
        <f>VLOOKUP(A31,'Credit Card by Month'!20:1010,4,0)</f>
        <v/>
      </c>
      <c r="E31" s="13" t="str">
        <f>vlookup(A31,'Credit Card by Month'!20:1010,5,0)</f>
        <v/>
      </c>
      <c r="F31" s="13" t="str">
        <f>vlookup(A31,'Credit Card by Month'!20:1010,6,0)</f>
        <v/>
      </c>
      <c r="G31" s="13" t="str">
        <f>vlookup(A31,'Credit Card by Month'!20:1010,7,0)</f>
        <v/>
      </c>
      <c r="H31" s="13" t="str">
        <f>vlookup(A31,'Credit Card by Month'!20:1010,8,0)</f>
        <v/>
      </c>
      <c r="I31" s="13" t="str">
        <f>vlookup(A31,'Credit Card by Month'!20:1010,9,0)</f>
        <v/>
      </c>
      <c r="J31" s="13" t="str">
        <f>vlookup(A31,'Credit Card by Month'!20:1010,10,0)</f>
        <v/>
      </c>
      <c r="K31" s="13" t="str">
        <f>vlookup(A31,'Credit Card by Month'!20:1010,11,0)</f>
        <v/>
      </c>
      <c r="L31" s="13" t="str">
        <f>vlookup(A31,'Credit Card by Month'!20:1010,12,0)</f>
        <v/>
      </c>
      <c r="M31" s="13" t="str">
        <f>VLOOKUP(A31,'Credit Card by Month'!20:1010,13,0)</f>
        <v/>
      </c>
      <c r="N31" s="3">
        <f t="shared" si="3"/>
        <v>0</v>
      </c>
      <c r="O31" s="4"/>
      <c r="P31" s="4"/>
      <c r="Q31" s="4"/>
    </row>
    <row r="32">
      <c r="A32" s="22" t="str">
        <f>'Credit Card by Month'!A29</f>
        <v>(Insert new category here)</v>
      </c>
      <c r="B32" s="13" t="str">
        <f>VLOOKUP(A32,'Credit Card by Month'!21:1011,2,0)</f>
        <v/>
      </c>
      <c r="C32" s="13" t="str">
        <f>vlookup(A32,'Credit Card by Month'!21:1011,3,0)</f>
        <v/>
      </c>
      <c r="D32" s="13" t="str">
        <f>VLOOKUP(A32,'Credit Card by Month'!21:1011,4,0)</f>
        <v/>
      </c>
      <c r="E32" s="13" t="str">
        <f>vlookup(A32,'Credit Card by Month'!21:1011,5,0)</f>
        <v/>
      </c>
      <c r="F32" s="13" t="str">
        <f>vlookup(A32,'Credit Card by Month'!21:1011,6,0)</f>
        <v/>
      </c>
      <c r="G32" s="13" t="str">
        <f>vlookup(A32,'Credit Card by Month'!21:1011,7,0)</f>
        <v/>
      </c>
      <c r="H32" s="13" t="str">
        <f>vlookup(A32,'Credit Card by Month'!21:1011,8,0)</f>
        <v/>
      </c>
      <c r="I32" s="13" t="str">
        <f>vlookup(A32,'Credit Card by Month'!21:1011,9,0)</f>
        <v/>
      </c>
      <c r="J32" s="13" t="str">
        <f>vlookup(A32,'Credit Card by Month'!21:1011,10,0)</f>
        <v/>
      </c>
      <c r="K32" s="13" t="str">
        <f>vlookup(A32,'Credit Card by Month'!21:1011,11,0)</f>
        <v/>
      </c>
      <c r="L32" s="13" t="str">
        <f>vlookup(A32,'Credit Card by Month'!21:1011,12,0)</f>
        <v/>
      </c>
      <c r="M32" s="13" t="str">
        <f>VLOOKUP(A32,'Credit Card by Month'!21:1011,13,0)</f>
        <v/>
      </c>
      <c r="N32" s="3">
        <f t="shared" si="3"/>
        <v>0</v>
      </c>
      <c r="O32" s="4"/>
      <c r="P32" s="4"/>
      <c r="Q32" s="4"/>
    </row>
    <row r="33">
      <c r="A33" s="22" t="str">
        <f>'Credit Card by Month'!A30</f>
        <v>(Insert new category here)</v>
      </c>
      <c r="B33" s="13" t="str">
        <f>VLOOKUP(A33,'Credit Card by Month'!22:1012,2,0)</f>
        <v/>
      </c>
      <c r="C33" s="13" t="str">
        <f>vlookup(A33,'Credit Card by Month'!22:1012,3,0)</f>
        <v/>
      </c>
      <c r="D33" s="13" t="str">
        <f>VLOOKUP(A33,'Credit Card by Month'!22:1012,4,0)</f>
        <v/>
      </c>
      <c r="E33" s="13" t="str">
        <f>vlookup(A33,'Credit Card by Month'!22:1012,5,0)</f>
        <v/>
      </c>
      <c r="F33" s="13" t="str">
        <f>vlookup(A33,'Credit Card by Month'!22:1012,6,0)</f>
        <v/>
      </c>
      <c r="G33" s="13" t="str">
        <f>vlookup(A33,'Credit Card by Month'!22:1012,7,0)</f>
        <v/>
      </c>
      <c r="H33" s="13" t="str">
        <f>vlookup(A33,'Credit Card by Month'!22:1012,8,0)</f>
        <v/>
      </c>
      <c r="I33" s="13" t="str">
        <f>vlookup(A33,'Credit Card by Month'!22:1012,9,0)</f>
        <v/>
      </c>
      <c r="J33" s="13" t="str">
        <f>vlookup(A33,'Credit Card by Month'!22:1012,10,0)</f>
        <v/>
      </c>
      <c r="K33" s="13" t="str">
        <f>vlookup(A33,'Credit Card by Month'!22:1012,11,0)</f>
        <v/>
      </c>
      <c r="L33" s="13" t="str">
        <f>vlookup(A33,'Credit Card by Month'!22:1012,12,0)</f>
        <v/>
      </c>
      <c r="M33" s="13" t="str">
        <f>VLOOKUP(A33,'Credit Card by Month'!22:1012,13,0)</f>
        <v/>
      </c>
      <c r="N33" s="3">
        <f t="shared" si="3"/>
        <v>0</v>
      </c>
      <c r="O33" s="4"/>
      <c r="P33" s="4"/>
      <c r="Q33" s="4"/>
    </row>
    <row r="34">
      <c r="A34" s="22" t="str">
        <f>'Credit Card by Month'!A31</f>
        <v>(Insert new category here)</v>
      </c>
      <c r="B34" s="13" t="str">
        <f>VLOOKUP(A34,'Credit Card by Month'!23:1013,2,0)</f>
        <v/>
      </c>
      <c r="C34" s="13" t="str">
        <f>vlookup(A34,'Credit Card by Month'!23:1013,3,0)</f>
        <v/>
      </c>
      <c r="D34" s="13" t="str">
        <f>VLOOKUP(A34,'Credit Card by Month'!23:1013,4,0)</f>
        <v/>
      </c>
      <c r="E34" s="13" t="str">
        <f>vlookup(A34,'Credit Card by Month'!23:1013,5,0)</f>
        <v/>
      </c>
      <c r="F34" s="13" t="str">
        <f>vlookup(A34,'Credit Card by Month'!23:1013,6,0)</f>
        <v/>
      </c>
      <c r="G34" s="13" t="str">
        <f>vlookup(A34,'Credit Card by Month'!23:1013,7,0)</f>
        <v/>
      </c>
      <c r="H34" s="13" t="str">
        <f>vlookup(A34,'Credit Card by Month'!23:1013,8,0)</f>
        <v/>
      </c>
      <c r="I34" s="13" t="str">
        <f>vlookup(A34,'Credit Card by Month'!23:1013,9,0)</f>
        <v/>
      </c>
      <c r="J34" s="13" t="str">
        <f>vlookup(A34,'Credit Card by Month'!23:1013,10,0)</f>
        <v/>
      </c>
      <c r="K34" s="13" t="str">
        <f>vlookup(A34,'Credit Card by Month'!23:1013,11,0)</f>
        <v/>
      </c>
      <c r="L34" s="13" t="str">
        <f>vlookup(A34,'Credit Card by Month'!23:1013,12,0)</f>
        <v/>
      </c>
      <c r="M34" s="13" t="str">
        <f>VLOOKUP(A34,'Credit Card by Month'!23:1013,13,0)</f>
        <v/>
      </c>
      <c r="N34" s="3">
        <f t="shared" si="3"/>
        <v>0</v>
      </c>
      <c r="O34" s="4"/>
      <c r="P34" s="4"/>
      <c r="Q34" s="4"/>
    </row>
    <row r="35">
      <c r="A35" s="22" t="str">
        <f>'Bank Details by Month'!A35</f>
        <v>(Insert new category here)</v>
      </c>
      <c r="B35" s="13" t="str">
        <f>VLOOKUP(A35,'Bank Details by Month'!29:1028,2,0)</f>
        <v/>
      </c>
      <c r="C35" s="13" t="str">
        <f>VLOOKUP(A35,'Bank Details by Month'!29:1028,3,0)</f>
        <v/>
      </c>
      <c r="D35" s="13" t="str">
        <f>VLOOKUP(A35,'Bank Details by Month'!29:1028,4,0)</f>
        <v/>
      </c>
      <c r="E35" s="13" t="str">
        <f>VLOOKUP(A35,'Bank Details by Month'!29:1028,5,0)</f>
        <v/>
      </c>
      <c r="F35" s="13" t="str">
        <f>VLOOKUP(A35,'Bank Details by Month'!29:1028,6,0)</f>
        <v/>
      </c>
      <c r="G35" s="13" t="str">
        <f>VLOOKUP(A35,'Bank Details by Month'!29:1028,7,0)</f>
        <v/>
      </c>
      <c r="H35" s="13" t="str">
        <f>VLOOKUP(A35,'Bank Details by Month'!29:1028,8,0)</f>
        <v/>
      </c>
      <c r="I35" s="13" t="str">
        <f>VLOOKUP(A35,'Bank Details by Month'!29:1028,9,0)</f>
        <v/>
      </c>
      <c r="J35" s="13" t="str">
        <f>VLOOKUP(A35,'Bank Details by Month'!29:1028,10,0)</f>
        <v/>
      </c>
      <c r="K35" s="13" t="str">
        <f>VLOOKUP(A35,'Bank Details by Month'!29:1028,11,0)</f>
        <v/>
      </c>
      <c r="L35" s="13" t="str">
        <f>VLOOKUP(A35,'Bank Details by Month'!29:1028,12,0)</f>
        <v/>
      </c>
      <c r="M35" s="13" t="str">
        <f>VLOOKUP(A35,'Bank Details by Month'!29:1028,13,0)</f>
        <v/>
      </c>
      <c r="N35" s="3">
        <f t="shared" si="3"/>
        <v>0</v>
      </c>
      <c r="O35" s="4"/>
      <c r="P35" s="4"/>
      <c r="Q35" s="4"/>
    </row>
    <row r="36">
      <c r="A36" s="22" t="str">
        <f>'Bank Details by Month'!A36</f>
        <v>(Insert new category here)</v>
      </c>
      <c r="B36" s="13" t="str">
        <f>VLOOKUP(A36,'Bank Details by Month'!30:1029,2,0)</f>
        <v/>
      </c>
      <c r="C36" s="13" t="str">
        <f>VLOOKUP(A36,'Bank Details by Month'!30:1029,3,0)</f>
        <v/>
      </c>
      <c r="D36" s="13" t="str">
        <f>VLOOKUP(A36,'Bank Details by Month'!30:1029,4,0)</f>
        <v/>
      </c>
      <c r="E36" s="13" t="str">
        <f>VLOOKUP(A36,'Bank Details by Month'!30:1029,5,0)</f>
        <v/>
      </c>
      <c r="F36" s="13" t="str">
        <f>VLOOKUP(A36,'Bank Details by Month'!30:1029,6,0)</f>
        <v/>
      </c>
      <c r="G36" s="13" t="str">
        <f>VLOOKUP(A36,'Bank Details by Month'!30:1029,7,0)</f>
        <v/>
      </c>
      <c r="H36" s="13" t="str">
        <f>VLOOKUP(A36,'Bank Details by Month'!30:1029,8,0)</f>
        <v/>
      </c>
      <c r="I36" s="13" t="str">
        <f>VLOOKUP(A36,'Bank Details by Month'!30:1029,9,0)</f>
        <v/>
      </c>
      <c r="J36" s="13" t="str">
        <f>VLOOKUP(A36,'Bank Details by Month'!30:1029,10,0)</f>
        <v/>
      </c>
      <c r="K36" s="13" t="str">
        <f>VLOOKUP(A36,'Bank Details by Month'!30:1029,11,0)</f>
        <v/>
      </c>
      <c r="L36" s="13" t="str">
        <f>VLOOKUP(A36,'Bank Details by Month'!30:1029,12,0)</f>
        <v/>
      </c>
      <c r="M36" s="13" t="str">
        <f>VLOOKUP(A36,'Bank Details by Month'!30:1029,13,0)</f>
        <v/>
      </c>
      <c r="N36" s="3">
        <f t="shared" si="3"/>
        <v>0</v>
      </c>
      <c r="O36" s="4"/>
      <c r="P36" s="4"/>
      <c r="Q36" s="4"/>
    </row>
    <row r="37">
      <c r="A37" s="22" t="str">
        <f>'Bank Details by Month'!A37</f>
        <v>(Insert new category here)</v>
      </c>
      <c r="B37" s="13" t="str">
        <f>VLOOKUP(A37,'Bank Details by Month'!31:1030,2,0)</f>
        <v/>
      </c>
      <c r="C37" s="13" t="str">
        <f>VLOOKUP(A37,'Bank Details by Month'!31:1030,3,0)</f>
        <v/>
      </c>
      <c r="D37" s="13" t="str">
        <f>VLOOKUP(A37,'Bank Details by Month'!31:1030,4,0)</f>
        <v/>
      </c>
      <c r="E37" s="13" t="str">
        <f>VLOOKUP(A37,'Bank Details by Month'!31:1030,5,0)</f>
        <v/>
      </c>
      <c r="F37" s="13" t="str">
        <f>VLOOKUP(A37,'Bank Details by Month'!31:1030,6,0)</f>
        <v/>
      </c>
      <c r="G37" s="13" t="str">
        <f>VLOOKUP(A37,'Bank Details by Month'!31:1030,7,0)</f>
        <v/>
      </c>
      <c r="H37" s="13" t="str">
        <f>VLOOKUP(A37,'Bank Details by Month'!31:1030,8,0)</f>
        <v/>
      </c>
      <c r="I37" s="13" t="str">
        <f>VLOOKUP(A37,'Bank Details by Month'!31:1030,9,0)</f>
        <v/>
      </c>
      <c r="J37" s="13" t="str">
        <f>VLOOKUP(A37,'Bank Details by Month'!31:1030,10,0)</f>
        <v/>
      </c>
      <c r="K37" s="13" t="str">
        <f>VLOOKUP(A37,'Bank Details by Month'!31:1030,11,0)</f>
        <v/>
      </c>
      <c r="L37" s="13" t="str">
        <f>VLOOKUP(A37,'Bank Details by Month'!31:1030,12,0)</f>
        <v/>
      </c>
      <c r="M37" s="13" t="str">
        <f>VLOOKUP(A37,'Bank Details by Month'!31:1030,13,0)</f>
        <v/>
      </c>
      <c r="N37" s="3">
        <f t="shared" si="3"/>
        <v>0</v>
      </c>
      <c r="O37" s="4"/>
      <c r="P37" s="4"/>
      <c r="Q37" s="4"/>
    </row>
    <row r="38">
      <c r="A38" s="22" t="str">
        <f>'Bank Details by Month'!A38</f>
        <v>(Insert new category here)</v>
      </c>
      <c r="B38" s="16" t="str">
        <f>VLOOKUP(A38,'Bank Details by Month'!32:1031,2,0)</f>
        <v/>
      </c>
      <c r="C38" s="16" t="str">
        <f>VLOOKUP(A38,'Bank Details by Month'!32:1031,3,0)</f>
        <v/>
      </c>
      <c r="D38" s="16" t="str">
        <f>VLOOKUP(A38,'Bank Details by Month'!32:1031,4,0)</f>
        <v/>
      </c>
      <c r="E38" s="16" t="str">
        <f>VLOOKUP(A38,'Bank Details by Month'!32:1031,5,0)</f>
        <v/>
      </c>
      <c r="F38" s="16" t="str">
        <f>VLOOKUP(A38,'Bank Details by Month'!32:1031,6,0)</f>
        <v/>
      </c>
      <c r="G38" s="16" t="str">
        <f>VLOOKUP(A38,'Bank Details by Month'!32:1031,7,0)</f>
        <v/>
      </c>
      <c r="H38" s="16" t="str">
        <f>VLOOKUP(A38,'Bank Details by Month'!32:1031,8,0)</f>
        <v/>
      </c>
      <c r="I38" s="16" t="str">
        <f>VLOOKUP(A38,'Bank Details by Month'!32:1031,9,0)</f>
        <v/>
      </c>
      <c r="J38" s="16" t="str">
        <f>VLOOKUP(A38,'Bank Details by Month'!32:1031,10,0)</f>
        <v/>
      </c>
      <c r="K38" s="16" t="str">
        <f>VLOOKUP(A38,'Bank Details by Month'!32:1031,11,0)</f>
        <v/>
      </c>
      <c r="L38" s="16" t="str">
        <f>VLOOKUP(A38,'Bank Details by Month'!32:1031,12,0)</f>
        <v/>
      </c>
      <c r="M38" s="16" t="str">
        <f>VLOOKUP(A38,'Bank Details by Month'!32:1031,13,0)</f>
        <v/>
      </c>
      <c r="N38" s="23">
        <f t="shared" si="3"/>
        <v>0</v>
      </c>
      <c r="O38" s="4"/>
      <c r="P38" s="4"/>
      <c r="Q38" s="4"/>
    </row>
    <row r="39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</row>
    <row r="40">
      <c r="A40" s="17" t="s">
        <v>55</v>
      </c>
      <c r="B40" s="3">
        <f t="shared" ref="B40:N40" si="4">SUM(B12:B38)</f>
        <v>0</v>
      </c>
      <c r="C40" s="3">
        <f t="shared" si="4"/>
        <v>0</v>
      </c>
      <c r="D40" s="3">
        <f t="shared" si="4"/>
        <v>0</v>
      </c>
      <c r="E40" s="3">
        <f t="shared" si="4"/>
        <v>0</v>
      </c>
      <c r="F40" s="3">
        <f t="shared" si="4"/>
        <v>0</v>
      </c>
      <c r="G40" s="3">
        <f t="shared" si="4"/>
        <v>0</v>
      </c>
      <c r="H40" s="3">
        <f t="shared" si="4"/>
        <v>0</v>
      </c>
      <c r="I40" s="3">
        <f t="shared" si="4"/>
        <v>0</v>
      </c>
      <c r="J40" s="3">
        <f t="shared" si="4"/>
        <v>0</v>
      </c>
      <c r="K40" s="3">
        <f t="shared" si="4"/>
        <v>0</v>
      </c>
      <c r="L40" s="3">
        <f t="shared" si="4"/>
        <v>0</v>
      </c>
      <c r="M40" s="3">
        <f t="shared" si="4"/>
        <v>0</v>
      </c>
      <c r="N40" s="3">
        <f t="shared" si="4"/>
        <v>0</v>
      </c>
      <c r="O40" s="4"/>
      <c r="P40" s="4"/>
      <c r="Q40" s="4"/>
    </row>
    <row r="4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</row>
    <row r="42">
      <c r="A42" s="1" t="s">
        <v>56</v>
      </c>
      <c r="B42" s="24">
        <f t="shared" ref="B42:N42" si="5">B9-B40</f>
        <v>0</v>
      </c>
      <c r="C42" s="24">
        <f t="shared" si="5"/>
        <v>0</v>
      </c>
      <c r="D42" s="24">
        <f t="shared" si="5"/>
        <v>0</v>
      </c>
      <c r="E42" s="24">
        <f t="shared" si="5"/>
        <v>0</v>
      </c>
      <c r="F42" s="24">
        <f t="shared" si="5"/>
        <v>0</v>
      </c>
      <c r="G42" s="24">
        <f t="shared" si="5"/>
        <v>0</v>
      </c>
      <c r="H42" s="24">
        <f t="shared" si="5"/>
        <v>0</v>
      </c>
      <c r="I42" s="24">
        <f t="shared" si="5"/>
        <v>0</v>
      </c>
      <c r="J42" s="24">
        <f t="shared" si="5"/>
        <v>0</v>
      </c>
      <c r="K42" s="24">
        <f t="shared" si="5"/>
        <v>0</v>
      </c>
      <c r="L42" s="24">
        <f t="shared" si="5"/>
        <v>0</v>
      </c>
      <c r="M42" s="24">
        <f t="shared" si="5"/>
        <v>0</v>
      </c>
      <c r="N42" s="24">
        <f t="shared" si="5"/>
        <v>0</v>
      </c>
      <c r="O42" s="4"/>
      <c r="P42" s="4"/>
      <c r="Q42" s="4"/>
    </row>
  </sheetData>
  <drawing r:id="rId1"/>
</worksheet>
</file>